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tables/table7.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tables/table8.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martinam\Desktop\Delete\"/>
    </mc:Choice>
  </mc:AlternateContent>
  <bookViews>
    <workbookView xWindow="0" yWindow="0" windowWidth="19200" windowHeight="7310" tabRatio="754"/>
  </bookViews>
  <sheets>
    <sheet name="TOC" sheetId="9" r:id="rId1"/>
    <sheet name="FSLI_Significant Risk_Only" sheetId="3" r:id="rId2"/>
    <sheet name="FSLI_Assets" sheetId="1" r:id="rId3"/>
    <sheet name="FSLI_Liabilities" sheetId="5" r:id="rId4"/>
    <sheet name="FSLI_Revenue" sheetId="6" r:id="rId5"/>
    <sheet name="FSLI_Expenses" sheetId="7" r:id="rId6"/>
    <sheet name="FSLI_Other" sheetId="8" r:id="rId7"/>
    <sheet name="Source of Audit Evidence" sheetId="2" r:id="rId8"/>
    <sheet name="Materiality" sheetId="12" r:id="rId9"/>
    <sheet name="SecurityLabel" sheetId="10" state="hidden" r:id="rId10"/>
  </sheets>
  <definedNames>
    <definedName name="Actual" localSheetId="8">#REF!</definedName>
    <definedName name="Actual">#REF!</definedName>
    <definedName name="HighRange" localSheetId="8">#REF!</definedName>
    <definedName name="HighRange">#REF!</definedName>
    <definedName name="LowRange" localSheetId="8">#REF!</definedName>
    <definedName name="LowRange">#REF!</definedName>
    <definedName name="MaxOK" localSheetId="8">#REF!</definedName>
    <definedName name="MaxOK">#REF!</definedName>
    <definedName name="MaxPoor" localSheetId="8">#REF!</definedName>
    <definedName name="MaxPoor">#REF!</definedName>
    <definedName name="SecurityLabel">SecurityLabel!$A$1:$A$10</definedName>
    <definedName name="Target" localSheetId="8">#REF!</definedName>
    <definedName name="Targe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5" l="1"/>
  <c r="H17" i="5"/>
  <c r="H18" i="5"/>
  <c r="H19" i="5"/>
  <c r="H20" i="5"/>
  <c r="H21" i="5"/>
  <c r="G16" i="5"/>
  <c r="G17" i="5"/>
  <c r="G18" i="5"/>
  <c r="G19" i="5"/>
  <c r="G20" i="5"/>
  <c r="G21" i="5"/>
  <c r="H16" i="6"/>
  <c r="H17" i="6"/>
  <c r="H18" i="6"/>
  <c r="H19" i="6"/>
  <c r="H20" i="6"/>
  <c r="H21" i="6"/>
  <c r="G16" i="6"/>
  <c r="G17" i="6"/>
  <c r="G18" i="6"/>
  <c r="G19" i="6"/>
  <c r="G20" i="6"/>
  <c r="G21" i="6"/>
  <c r="H16" i="7"/>
  <c r="H17" i="7"/>
  <c r="H18" i="7"/>
  <c r="H19" i="7"/>
  <c r="H20" i="7"/>
  <c r="H21" i="7"/>
  <c r="H22" i="7"/>
  <c r="G16" i="7"/>
  <c r="G17" i="7"/>
  <c r="G18" i="7"/>
  <c r="G19" i="7"/>
  <c r="G20" i="7"/>
  <c r="G21" i="7"/>
  <c r="G22" i="7"/>
  <c r="G16" i="1" l="1"/>
  <c r="H16" i="1"/>
  <c r="G17" i="1"/>
  <c r="H17" i="1"/>
  <c r="G18" i="1"/>
  <c r="H18" i="1"/>
  <c r="G19" i="1"/>
  <c r="H19" i="1"/>
  <c r="G20" i="1"/>
  <c r="H20" i="1"/>
  <c r="G21" i="1"/>
  <c r="H21" i="1"/>
  <c r="I21" i="8" l="1"/>
  <c r="H21" i="8"/>
  <c r="G21" i="8"/>
  <c r="I20" i="8"/>
  <c r="H20" i="8"/>
  <c r="G20" i="8"/>
  <c r="I19" i="8"/>
  <c r="H19" i="8"/>
  <c r="G19" i="8"/>
  <c r="I18" i="8"/>
  <c r="H18" i="8"/>
  <c r="G18" i="8"/>
  <c r="I17" i="8"/>
  <c r="H17" i="8"/>
  <c r="G17" i="8"/>
  <c r="I16" i="8"/>
  <c r="H16" i="8"/>
  <c r="G16" i="8"/>
  <c r="I21" i="7"/>
  <c r="I20" i="7"/>
  <c r="I19" i="7"/>
  <c r="I18" i="7"/>
  <c r="I17" i="7"/>
  <c r="I16" i="7"/>
  <c r="I21" i="6"/>
  <c r="I20" i="6"/>
  <c r="I19" i="6"/>
  <c r="I18" i="6"/>
  <c r="I17" i="6"/>
  <c r="I16" i="6"/>
  <c r="I21" i="5"/>
  <c r="I20" i="5"/>
  <c r="I19" i="5"/>
  <c r="I18" i="5"/>
  <c r="I17" i="5"/>
  <c r="I16" i="5"/>
  <c r="I16" i="1" l="1"/>
  <c r="I17" i="1"/>
  <c r="I18" i="1"/>
  <c r="I19" i="1"/>
  <c r="I20" i="1"/>
  <c r="I21" i="1"/>
</calcChain>
</file>

<file path=xl/sharedStrings.xml><?xml version="1.0" encoding="utf-8"?>
<sst xmlns="http://schemas.openxmlformats.org/spreadsheetml/2006/main" count="212" uniqueCount="102">
  <si>
    <t>Risk</t>
  </si>
  <si>
    <t>Materiality</t>
  </si>
  <si>
    <t>Amount</t>
  </si>
  <si>
    <t>FSLI</t>
  </si>
  <si>
    <t>Instructions</t>
  </si>
  <si>
    <t>Controls</t>
  </si>
  <si>
    <t>FSLI1</t>
  </si>
  <si>
    <t>FSLI2</t>
  </si>
  <si>
    <t>FSLI3</t>
  </si>
  <si>
    <t>Other FSLI 1</t>
  </si>
  <si>
    <t>Other FSLI 2</t>
  </si>
  <si>
    <t>Other FSLI 3</t>
  </si>
  <si>
    <t>Other FSLI 4</t>
  </si>
  <si>
    <t>Purpose</t>
  </si>
  <si>
    <t>Liability FSLI 1</t>
  </si>
  <si>
    <t>Liability FSLI 2</t>
  </si>
  <si>
    <t>Liability FSLI 3</t>
  </si>
  <si>
    <t>Liability FSLI 4</t>
  </si>
  <si>
    <t>Liability FSLI 5</t>
  </si>
  <si>
    <t>Liability FSLI 6</t>
  </si>
  <si>
    <t>Revenue FSLI 1</t>
  </si>
  <si>
    <t>Revenue FSLI 2</t>
  </si>
  <si>
    <t>Revenue FSLI 3</t>
  </si>
  <si>
    <t>Revenue FSLI 4</t>
  </si>
  <si>
    <t>Revenue FSLI 5</t>
  </si>
  <si>
    <t>Revenue FSLI 6</t>
  </si>
  <si>
    <t>Expense FSLI 1</t>
  </si>
  <si>
    <t>Expense FSLI 2</t>
  </si>
  <si>
    <t>Expense FSLI 3</t>
  </si>
  <si>
    <t>Expense FSLI 4</t>
  </si>
  <si>
    <t>Expense FSLI 5</t>
  </si>
  <si>
    <t>Expense FSLI 6</t>
  </si>
  <si>
    <t>Other FSLI 5</t>
  </si>
  <si>
    <t>Other FSLI 6</t>
  </si>
  <si>
    <t xml:space="preserve">    a. Assets FSLI</t>
  </si>
  <si>
    <t xml:space="preserve">    b. Liabilities FSLI</t>
  </si>
  <si>
    <t xml:space="preserve">    c. Revenues FSLI</t>
  </si>
  <si>
    <t xml:space="preserve">    d. Expenses FSLI</t>
  </si>
  <si>
    <t xml:space="preserve">    e. Other FSLI</t>
  </si>
  <si>
    <t>Link</t>
  </si>
  <si>
    <t>To produce a visual chart comparing FSLIs with significant risks to materiality.</t>
  </si>
  <si>
    <t>To produce a visual chart comparing Asset FSLIs to materiality.</t>
  </si>
  <si>
    <t>To produce a visual chart comparing Liability FSLIs to materiality.</t>
  </si>
  <si>
    <t>To produce a visual chart comparing Revenue FSLIs to materiality.</t>
  </si>
  <si>
    <t>To produce a visual chart comparing Expense FSLIs to materiality.</t>
  </si>
  <si>
    <t>Use this template to produce a visual chart comparing any other FSLIs to materiality.</t>
  </si>
  <si>
    <t>Return to Table of Content</t>
  </si>
  <si>
    <t>TOC</t>
  </si>
  <si>
    <r>
      <t xml:space="preserve">1. Enter information for Significant Risk FSLI (name, amount, materiality and de Minimis) </t>
    </r>
    <r>
      <rPr>
        <b/>
        <i/>
        <sz val="11"/>
        <color theme="1"/>
        <rFont val="Calibri"/>
        <family val="2"/>
        <scheme val="minor"/>
      </rPr>
      <t>within</t>
    </r>
    <r>
      <rPr>
        <sz val="11"/>
        <color theme="1"/>
        <rFont val="Calibri"/>
        <family val="2"/>
        <scheme val="minor"/>
      </rPr>
      <t xml:space="preserve"> the </t>
    </r>
    <r>
      <rPr>
        <b/>
        <i/>
        <sz val="11"/>
        <color theme="1"/>
        <rFont val="Calibri"/>
        <family val="2"/>
        <scheme val="minor"/>
      </rPr>
      <t>FSLI_Table</t>
    </r>
    <r>
      <rPr>
        <sz val="11"/>
        <color theme="1"/>
        <rFont val="Calibri"/>
        <family val="2"/>
        <scheme val="minor"/>
      </rPr>
      <t xml:space="preserve"> Below</t>
    </r>
  </si>
  <si>
    <t>5. Paste the Graph in the PowerPoint Template</t>
  </si>
  <si>
    <t>FSLI4</t>
  </si>
  <si>
    <t>FSLI5</t>
  </si>
  <si>
    <t>FSLI6</t>
  </si>
  <si>
    <t>2. Sort the table by the Presentation Order Column from Smallest to Largest.</t>
  </si>
  <si>
    <t>4. Select the graph, right click and copy.</t>
  </si>
  <si>
    <t>3. Change the header of the Chart as required.</t>
  </si>
  <si>
    <t>5. Paste the Graph in the PowerPoint Template.</t>
  </si>
  <si>
    <t>4. Change the header of the Chart as required.</t>
  </si>
  <si>
    <t>5. Select the graph, right click and copy.</t>
  </si>
  <si>
    <r>
      <t xml:space="preserve">1. Enter FSLI information (name, amount, materiality and de Minimis) </t>
    </r>
    <r>
      <rPr>
        <b/>
        <i/>
        <sz val="11"/>
        <color theme="1"/>
        <rFont val="Calibri"/>
        <family val="2"/>
        <scheme val="minor"/>
      </rPr>
      <t>within</t>
    </r>
    <r>
      <rPr>
        <sz val="11"/>
        <color theme="1"/>
        <rFont val="Calibri"/>
        <family val="2"/>
        <scheme val="minor"/>
      </rPr>
      <t xml:space="preserve"> the </t>
    </r>
    <r>
      <rPr>
        <b/>
        <i/>
        <sz val="11"/>
        <color theme="1"/>
        <rFont val="Calibri"/>
        <family val="2"/>
        <scheme val="minor"/>
      </rPr>
      <t>FSLI_Table</t>
    </r>
    <r>
      <rPr>
        <sz val="11"/>
        <color theme="1"/>
        <rFont val="Calibri"/>
        <family val="2"/>
        <scheme val="minor"/>
      </rPr>
      <t xml:space="preserve"> Below.</t>
    </r>
  </si>
  <si>
    <t>6. Paste the Graph in the PowerPoint Template.</t>
  </si>
  <si>
    <t>2. Visual for all FSLIs</t>
  </si>
  <si>
    <t>Asset FSLI 1</t>
  </si>
  <si>
    <t>Asset FSLI 2</t>
  </si>
  <si>
    <t>Asset FSLI 3</t>
  </si>
  <si>
    <t>Asset FSLI 4</t>
  </si>
  <si>
    <t>Asset FSLI 5</t>
  </si>
  <si>
    <t>Asset FSLI 6</t>
  </si>
  <si>
    <t>Use this template to produce a visual chart to demonstrate the source of audit evicence for FSLIs with Significant Risk</t>
  </si>
  <si>
    <r>
      <t xml:space="preserve">1. Enter the information for FSLIs with Significant Risk (Name, Estimate of Percent of Audit Evidence from Tests of details, Substantive Analytics and Controls and order in which you wish this this FSLI to be presented) </t>
    </r>
    <r>
      <rPr>
        <b/>
        <i/>
        <sz val="11"/>
        <color theme="1"/>
        <rFont val="Calibri"/>
        <family val="2"/>
        <scheme val="minor"/>
      </rPr>
      <t>within</t>
    </r>
    <r>
      <rPr>
        <sz val="11"/>
        <color theme="1"/>
        <rFont val="Calibri"/>
        <family val="2"/>
        <scheme val="minor"/>
      </rPr>
      <t xml:space="preserve"> the T</t>
    </r>
    <r>
      <rPr>
        <b/>
        <i/>
        <sz val="11"/>
        <color theme="1"/>
        <rFont val="Calibri"/>
        <family val="2"/>
        <scheme val="minor"/>
      </rPr>
      <t>able</t>
    </r>
    <r>
      <rPr>
        <sz val="11"/>
        <color theme="1"/>
        <rFont val="Calibri"/>
        <family val="2"/>
        <scheme val="minor"/>
      </rPr>
      <t xml:space="preserve"> Below</t>
    </r>
  </si>
  <si>
    <t>3. Visual for Source of Audit Evidence for FSLIs with Significant Risk</t>
  </si>
  <si>
    <t>2. Sort the table by the Amount Column from Largest to Smallest.</t>
  </si>
  <si>
    <r>
      <t xml:space="preserve">3. Sort the table by the Risk from Smallest to Largest then by Amount from Largest to Smallest using </t>
    </r>
    <r>
      <rPr>
        <b/>
        <i/>
        <sz val="11"/>
        <color theme="1"/>
        <rFont val="Calibri"/>
        <family val="2"/>
        <scheme val="minor"/>
      </rPr>
      <t>Data&gt;&gt;Sort</t>
    </r>
    <r>
      <rPr>
        <sz val="11"/>
        <color theme="1"/>
        <rFont val="Calibri"/>
        <family val="2"/>
        <scheme val="minor"/>
      </rPr>
      <t xml:space="preserve"> feature.</t>
    </r>
  </si>
  <si>
    <t>2. Enter Risk associated with the FSLI (Normal = 1, Significant = 2).</t>
  </si>
  <si>
    <t>Table of content</t>
  </si>
  <si>
    <t>1. Visual for Entity's FSLI with Significant Risk</t>
  </si>
  <si>
    <t>UNCLASSIFIED</t>
  </si>
  <si>
    <t>NON CLASSIFIÉ</t>
  </si>
  <si>
    <t>PROTECTED A</t>
  </si>
  <si>
    <t>PROTÉGÉ A</t>
  </si>
  <si>
    <t>PROTECTED B</t>
  </si>
  <si>
    <t>PROTÉGÉ B</t>
  </si>
  <si>
    <t>PROTECTED A (when completed)</t>
  </si>
  <si>
    <t>PROTÉGÉ A (lorsque complété)</t>
  </si>
  <si>
    <t>PROTECTED B (when completed)</t>
  </si>
  <si>
    <t>PROTÉGÉ B (lorsque complété)</t>
  </si>
  <si>
    <t>De Minimis SUM</t>
  </si>
  <si>
    <t>De minimis SUM</t>
  </si>
  <si>
    <t>Normal risk</t>
  </si>
  <si>
    <t>Significant risk</t>
  </si>
  <si>
    <t>Test of details</t>
  </si>
  <si>
    <t>Substantive analytics</t>
  </si>
  <si>
    <t>Presentation order</t>
  </si>
  <si>
    <t>Expense FSLI 7</t>
  </si>
  <si>
    <t>4. Visual for Materiality</t>
  </si>
  <si>
    <t>To produce a visual chart demonstrating changes in materiality.</t>
  </si>
  <si>
    <t>Year</t>
  </si>
  <si>
    <t>Previous Year</t>
  </si>
  <si>
    <t>Current Year</t>
  </si>
  <si>
    <t>2. Change the header of the Chart as required.</t>
  </si>
  <si>
    <t>3. Adjust the scale of the Y axis as desired by right-clicking on the Y axis and selecting "Format Axis".</t>
  </si>
  <si>
    <t>1. Enter the materiality amount for the previous and current year (in millions of dollars).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</si>
</sst>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i/>
      <sz val="11"/>
      <color theme="1"/>
      <name val="Calibri"/>
      <family val="2"/>
      <scheme val="minor"/>
    </font>
    <font>
      <u/>
      <sz val="11"/>
      <color theme="10"/>
      <name val="Calibri"/>
      <family val="2"/>
      <scheme val="minor"/>
    </font>
    <font>
      <b/>
      <sz val="11"/>
      <color theme="1"/>
      <name val="Arial"/>
      <family val="2"/>
    </font>
  </fonts>
  <fills count="4">
    <fill>
      <patternFill patternType="none"/>
    </fill>
    <fill>
      <patternFill patternType="gray125"/>
    </fill>
    <fill>
      <patternFill patternType="solid">
        <fgColor rgb="FF018B8F"/>
        <bgColor indexed="64"/>
      </patternFill>
    </fill>
    <fill>
      <patternFill patternType="solid">
        <fgColor rgb="FFBCD9DA"/>
        <bgColor indexed="64"/>
      </patternFill>
    </fill>
  </fills>
  <borders count="13">
    <border>
      <left/>
      <right/>
      <top/>
      <bottom/>
      <diagonal/>
    </border>
    <border>
      <left/>
      <right/>
      <top/>
      <bottom style="thin">
        <color indexed="64"/>
      </bottom>
      <diagonal/>
    </border>
    <border>
      <left/>
      <right/>
      <top style="thin">
        <color indexed="64"/>
      </top>
      <bottom/>
      <diagonal/>
    </border>
    <border>
      <left/>
      <right/>
      <top/>
      <bottom style="thin">
        <color rgb="FFBCD9DA"/>
      </bottom>
      <diagonal/>
    </border>
    <border>
      <left/>
      <right style="thin">
        <color rgb="FFBCD9DA"/>
      </right>
      <top/>
      <bottom/>
      <diagonal/>
    </border>
    <border>
      <left style="thin">
        <color rgb="FFBCD9DA"/>
      </left>
      <right/>
      <top/>
      <bottom style="thin">
        <color rgb="FFBCD9DA"/>
      </bottom>
      <diagonal/>
    </border>
    <border>
      <left style="thin">
        <color rgb="FFBCD9DA"/>
      </left>
      <right style="thin">
        <color rgb="FFBCD9DA"/>
      </right>
      <top style="thin">
        <color rgb="FFBCD9DA"/>
      </top>
      <bottom style="thin">
        <color rgb="FFBCD9DA"/>
      </bottom>
      <diagonal/>
    </border>
    <border>
      <left style="thin">
        <color rgb="FFBCD9DA"/>
      </left>
      <right/>
      <top style="thin">
        <color rgb="FFBCD9DA"/>
      </top>
      <bottom style="thin">
        <color rgb="FFBCD9DA"/>
      </bottom>
      <diagonal/>
    </border>
    <border>
      <left/>
      <right/>
      <top style="thin">
        <color rgb="FFBCD9DA"/>
      </top>
      <bottom style="thin">
        <color rgb="FFBCD9DA"/>
      </bottom>
      <diagonal/>
    </border>
    <border>
      <left/>
      <right style="thin">
        <color rgb="FFBCD9DA"/>
      </right>
      <top style="thin">
        <color rgb="FFBCD9DA"/>
      </top>
      <bottom style="thin">
        <color rgb="FFBCD9DA"/>
      </bottom>
      <diagonal/>
    </border>
    <border>
      <left/>
      <right style="thin">
        <color rgb="FFBCD9DA"/>
      </right>
      <top/>
      <bottom style="thin">
        <color rgb="FFBCD9DA"/>
      </bottom>
      <diagonal/>
    </border>
    <border>
      <left style="thin">
        <color rgb="FFBCD9DA"/>
      </left>
      <right style="thin">
        <color rgb="FFBCD9DA"/>
      </right>
      <top/>
      <bottom style="thin">
        <color rgb="FFBCD9DA"/>
      </bottom>
      <diagonal/>
    </border>
    <border>
      <left/>
      <right/>
      <top style="thin">
        <color rgb="FFBCD9DA"/>
      </top>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0" fillId="0" borderId="0" xfId="0" applyNumberFormat="1"/>
    <xf numFmtId="0" fontId="1" fillId="0" borderId="0" xfId="0" applyFont="1"/>
    <xf numFmtId="0" fontId="1" fillId="0" borderId="1" xfId="0" applyFont="1" applyBorder="1"/>
    <xf numFmtId="0" fontId="3" fillId="0" borderId="0" xfId="1"/>
    <xf numFmtId="0" fontId="0" fillId="0" borderId="1" xfId="0" applyBorder="1"/>
    <xf numFmtId="0" fontId="0" fillId="0" borderId="0" xfId="0" applyAlignment="1">
      <alignment vertical="center"/>
    </xf>
    <xf numFmtId="0" fontId="3" fillId="0" borderId="0" xfId="1" quotePrefix="1" applyAlignment="1">
      <alignment vertical="center"/>
    </xf>
    <xf numFmtId="0" fontId="0" fillId="0" borderId="0" xfId="0" applyAlignment="1">
      <alignment vertical="center" wrapText="1"/>
    </xf>
    <xf numFmtId="0" fontId="4" fillId="0" borderId="0" xfId="0" applyFont="1"/>
    <xf numFmtId="0" fontId="4" fillId="0" borderId="0" xfId="0" applyFont="1" applyAlignment="1"/>
    <xf numFmtId="0" fontId="0" fillId="3" borderId="0" xfId="0" applyFill="1" applyBorder="1"/>
    <xf numFmtId="0" fontId="0" fillId="0" borderId="0" xfId="0" applyBorder="1"/>
    <xf numFmtId="0" fontId="0" fillId="0" borderId="3" xfId="0" applyBorder="1"/>
    <xf numFmtId="0" fontId="0" fillId="0" borderId="4" xfId="0" applyBorder="1"/>
    <xf numFmtId="0" fontId="0" fillId="3" borderId="5" xfId="0" applyFill="1" applyBorder="1"/>
    <xf numFmtId="0" fontId="0" fillId="3" borderId="3" xfId="0" applyFill="1" applyBorder="1"/>
    <xf numFmtId="0" fontId="0" fillId="0" borderId="5" xfId="0" applyBorder="1"/>
    <xf numFmtId="0" fontId="0" fillId="3" borderId="7" xfId="0" applyFill="1" applyBorder="1"/>
    <xf numFmtId="0" fontId="0" fillId="3" borderId="8" xfId="0" applyFill="1" applyBorder="1"/>
    <xf numFmtId="0" fontId="0" fillId="3" borderId="9" xfId="0" applyFill="1" applyBorder="1"/>
    <xf numFmtId="0" fontId="0" fillId="0" borderId="10" xfId="0" applyBorder="1"/>
    <xf numFmtId="0" fontId="0" fillId="0" borderId="8" xfId="0" applyBorder="1"/>
    <xf numFmtId="0" fontId="0" fillId="3" borderId="10" xfId="0" applyFill="1" applyBorder="1"/>
    <xf numFmtId="0" fontId="0" fillId="0" borderId="9" xfId="0" applyBorder="1"/>
    <xf numFmtId="0" fontId="0" fillId="3" borderId="4" xfId="0" applyFill="1" applyBorder="1"/>
    <xf numFmtId="0" fontId="0" fillId="0" borderId="3" xfId="0" applyNumberFormat="1" applyBorder="1"/>
    <xf numFmtId="0" fontId="0" fillId="0" borderId="10" xfId="0" applyNumberFormat="1" applyBorder="1"/>
    <xf numFmtId="0" fontId="1" fillId="2" borderId="8" xfId="0" applyFont="1" applyFill="1" applyBorder="1"/>
    <xf numFmtId="0" fontId="1" fillId="2" borderId="9" xfId="0" applyFont="1" applyFill="1" applyBorder="1"/>
    <xf numFmtId="0" fontId="1" fillId="2" borderId="3" xfId="0" applyFont="1" applyFill="1" applyBorder="1"/>
    <xf numFmtId="0" fontId="1" fillId="2" borderId="10" xfId="0" applyFont="1" applyFill="1" applyBorder="1"/>
    <xf numFmtId="0" fontId="1" fillId="2" borderId="5" xfId="0" applyFont="1" applyFill="1" applyBorder="1"/>
    <xf numFmtId="0" fontId="0" fillId="3" borderId="11" xfId="0" applyFill="1" applyBorder="1"/>
    <xf numFmtId="0" fontId="1" fillId="2" borderId="7" xfId="0" applyFont="1" applyFill="1" applyBorder="1"/>
    <xf numFmtId="0" fontId="1" fillId="2" borderId="6" xfId="0" applyFont="1" applyFill="1" applyBorder="1"/>
    <xf numFmtId="0" fontId="0" fillId="0" borderId="12" xfId="0" applyBorder="1"/>
    <xf numFmtId="0" fontId="0" fillId="0" borderId="8" xfId="0" applyNumberFormat="1" applyBorder="1"/>
    <xf numFmtId="0" fontId="0" fillId="0" borderId="9" xfId="0" applyNumberFormat="1" applyBorder="1"/>
    <xf numFmtId="0" fontId="1" fillId="2" borderId="0" xfId="0" applyFont="1" applyFill="1"/>
    <xf numFmtId="0" fontId="0" fillId="0" borderId="7" xfId="0" applyBorder="1"/>
    <xf numFmtId="0" fontId="0" fillId="3" borderId="12" xfId="0" applyFill="1" applyBorder="1"/>
    <xf numFmtId="0" fontId="1" fillId="2" borderId="4" xfId="0" applyFont="1" applyFill="1" applyBorder="1"/>
    <xf numFmtId="9" fontId="0" fillId="0" borderId="3" xfId="0" applyNumberFormat="1" applyBorder="1"/>
    <xf numFmtId="9" fontId="0" fillId="3" borderId="3" xfId="0" applyNumberFormat="1" applyFill="1" applyBorder="1"/>
    <xf numFmtId="0" fontId="4" fillId="0" borderId="0" xfId="0" applyFont="1" applyAlignment="1"/>
    <xf numFmtId="0" fontId="0" fillId="0" borderId="0" xfId="0" applyAlignment="1"/>
    <xf numFmtId="0" fontId="0" fillId="0" borderId="0" xfId="0" applyAlignment="1">
      <alignment horizontal="left"/>
    </xf>
    <xf numFmtId="0" fontId="0" fillId="0" borderId="2" xfId="0" applyBorder="1" applyAlignment="1">
      <alignment horizontal="left"/>
    </xf>
    <xf numFmtId="0" fontId="4" fillId="0" borderId="0" xfId="0" applyFont="1" applyAlignment="1"/>
    <xf numFmtId="0" fontId="0" fillId="0" borderId="0" xfId="0" applyAlignment="1"/>
  </cellXfs>
  <cellStyles count="2">
    <cellStyle name="Hyperlink" xfId="1" builtinId="8"/>
    <cellStyle name="Normal" xfId="0" builtinId="0"/>
  </cellStyles>
  <dxfs count="22">
    <dxf>
      <font>
        <b/>
        <i val="0"/>
        <strike val="0"/>
        <condense val="0"/>
        <extend val="0"/>
        <outline val="0"/>
        <shadow val="0"/>
        <u val="none"/>
        <vertAlign val="baseline"/>
        <sz val="11"/>
        <color theme="1"/>
        <name val="Calibri"/>
        <scheme val="minor"/>
      </font>
      <fill>
        <patternFill patternType="solid">
          <fgColor indexed="64"/>
          <bgColor rgb="FF018B8F"/>
        </patternFill>
      </fill>
    </dxf>
    <dxf>
      <border diagonalUp="0" diagonalDown="0">
        <left/>
        <right style="thin">
          <color rgb="FFBCD9DA"/>
        </right>
        <top/>
        <bottom/>
        <vertical/>
        <horizontal/>
      </border>
    </dxf>
    <dxf>
      <border>
        <bottom style="thin">
          <color rgb="FFBCD9DA"/>
        </bottom>
      </border>
    </dxf>
    <dxf>
      <font>
        <b/>
        <i val="0"/>
        <strike val="0"/>
        <condense val="0"/>
        <extend val="0"/>
        <outline val="0"/>
        <shadow val="0"/>
        <u val="none"/>
        <vertAlign val="baseline"/>
        <sz val="11"/>
        <color theme="1"/>
        <name val="Calibri"/>
        <scheme val="minor"/>
      </font>
      <fill>
        <patternFill patternType="solid">
          <fgColor indexed="64"/>
          <bgColor rgb="FF018B8F"/>
        </patternFill>
      </fill>
      <border diagonalUp="0" diagonalDown="0">
        <left/>
        <right/>
        <top/>
        <bottom/>
        <vertical/>
        <horizontal/>
      </border>
    </dxf>
    <dxf>
      <numFmt numFmtId="0" formatCode="General"/>
      <border diagonalUp="0" diagonalDown="0">
        <left/>
        <right style="thin">
          <color rgb="FFBCD9DA"/>
        </right>
        <top style="thin">
          <color rgb="FFBCD9DA"/>
        </top>
        <bottom style="thin">
          <color rgb="FFBCD9DA"/>
        </bottom>
        <vertical/>
        <horizontal style="thin">
          <color rgb="FFBCD9DA"/>
        </horizontal>
      </border>
    </dxf>
    <dxf>
      <numFmt numFmtId="0" formatCode="General"/>
    </dxf>
    <dxf>
      <font>
        <b/>
        <i val="0"/>
        <strike val="0"/>
        <condense val="0"/>
        <extend val="0"/>
        <outline val="0"/>
        <shadow val="0"/>
        <u val="none"/>
        <vertAlign val="baseline"/>
        <sz val="11"/>
        <color theme="1"/>
        <name val="Calibri"/>
        <scheme val="minor"/>
      </font>
      <fill>
        <patternFill patternType="solid">
          <fgColor indexed="64"/>
          <bgColor rgb="FF018B8F"/>
        </patternFill>
      </fill>
    </dxf>
    <dxf>
      <numFmt numFmtId="0" formatCode="General"/>
      <border diagonalUp="0" diagonalDown="0">
        <left/>
        <right style="thin">
          <color rgb="FFBCD9DA"/>
        </right>
        <top/>
        <bottom/>
        <vertical/>
        <horizontal/>
      </border>
    </dxf>
    <dxf>
      <numFmt numFmtId="0" formatCode="General"/>
    </dxf>
    <dxf>
      <font>
        <b/>
        <i val="0"/>
        <strike val="0"/>
        <condense val="0"/>
        <extend val="0"/>
        <outline val="0"/>
        <shadow val="0"/>
        <u val="none"/>
        <vertAlign val="baseline"/>
        <sz val="11"/>
        <color theme="1"/>
        <name val="Calibri"/>
        <scheme val="minor"/>
      </font>
      <fill>
        <patternFill patternType="solid">
          <fgColor indexed="64"/>
          <bgColor rgb="FF018B8F"/>
        </patternFill>
      </fill>
    </dxf>
    <dxf>
      <numFmt numFmtId="0" formatCode="General"/>
      <border diagonalUp="0" diagonalDown="0">
        <left/>
        <right style="thin">
          <color rgb="FFBCD9DA"/>
        </right>
        <top style="thin">
          <color auto="1"/>
        </top>
        <bottom style="thin">
          <color auto="1"/>
        </bottom>
        <vertical/>
        <horizontal style="thin">
          <color auto="1"/>
        </horizontal>
      </border>
    </dxf>
    <dxf>
      <numFmt numFmtId="0" formatCode="General"/>
    </dxf>
    <dxf>
      <font>
        <b/>
        <i val="0"/>
        <strike val="0"/>
        <condense val="0"/>
        <extend val="0"/>
        <outline val="0"/>
        <shadow val="0"/>
        <u val="none"/>
        <vertAlign val="baseline"/>
        <sz val="11"/>
        <color theme="1"/>
        <name val="Calibri"/>
        <scheme val="minor"/>
      </font>
      <fill>
        <patternFill patternType="solid">
          <fgColor indexed="64"/>
          <bgColor rgb="FF018B8F"/>
        </patternFill>
      </fill>
    </dxf>
    <dxf>
      <numFmt numFmtId="0" formatCode="General"/>
    </dxf>
    <dxf>
      <numFmt numFmtId="0" formatCode="General"/>
    </dxf>
    <dxf>
      <font>
        <b/>
        <i val="0"/>
        <strike val="0"/>
        <condense val="0"/>
        <extend val="0"/>
        <outline val="0"/>
        <shadow val="0"/>
        <u val="none"/>
        <vertAlign val="baseline"/>
        <sz val="11"/>
        <color theme="1"/>
        <name val="Calibri"/>
        <scheme val="minor"/>
      </font>
      <fill>
        <patternFill patternType="solid">
          <fgColor indexed="64"/>
          <bgColor rgb="FF018B8F"/>
        </patternFill>
      </fill>
    </dxf>
    <dxf>
      <numFmt numFmtId="0" formatCode="General"/>
      <border diagonalUp="0" diagonalDown="0">
        <left/>
        <right style="thin">
          <color rgb="FFBCD9DA"/>
        </right>
        <top/>
        <bottom/>
        <vertical/>
        <horizontal/>
      </border>
    </dxf>
    <dxf>
      <numFmt numFmtId="0" formatCode="General"/>
    </dxf>
    <dxf>
      <border diagonalUp="0" diagonalDown="0">
        <left/>
        <right/>
        <top/>
        <bottom style="thin">
          <color rgb="FFBCD9DA"/>
        </bottom>
      </border>
    </dxf>
    <dxf>
      <font>
        <b/>
        <i val="0"/>
        <strike val="0"/>
        <condense val="0"/>
        <extend val="0"/>
        <outline val="0"/>
        <shadow val="0"/>
        <u val="none"/>
        <vertAlign val="baseline"/>
        <sz val="11"/>
        <color theme="1"/>
        <name val="Calibri"/>
        <scheme val="minor"/>
      </font>
      <fill>
        <patternFill patternType="solid">
          <fgColor indexed="64"/>
          <bgColor rgb="FF018B8F"/>
        </patternFill>
      </fill>
    </dxf>
    <dxf>
      <border diagonalUp="0" diagonalDown="0">
        <left style="thin">
          <color rgb="FFBCD9DA"/>
        </left>
        <right style="thin">
          <color rgb="FFBCD9DA"/>
        </right>
        <top/>
        <bottom/>
        <vertical/>
        <horizontal/>
      </border>
    </dxf>
    <dxf>
      <font>
        <b/>
        <i val="0"/>
        <strike val="0"/>
        <condense val="0"/>
        <extend val="0"/>
        <outline val="0"/>
        <shadow val="0"/>
        <u val="none"/>
        <vertAlign val="baseline"/>
        <sz val="11"/>
        <color theme="1"/>
        <name val="Calibri"/>
        <scheme val="minor"/>
      </font>
      <fill>
        <patternFill patternType="solid">
          <fgColor indexed="64"/>
          <bgColor rgb="FF018B8F"/>
        </patternFill>
      </fill>
    </dxf>
  </dxfs>
  <tableStyles count="0" defaultTableStyle="TableStyleMedium2" defaultPivotStyle="PivotStyleLight16"/>
  <colors>
    <mruColors>
      <color rgb="FF334F74"/>
      <color rgb="FF64A4A8"/>
      <color rgb="FFBCD9DA"/>
      <color rgb="FF018B8F"/>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Entity's FSLI with Significant Risk</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Materiality is X and de minimis SUM is X</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In millions of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t" anchorCtr="0"/>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98082735062528947"/>
          <c:h val="0.5561677304541478"/>
        </c:manualLayout>
      </c:layout>
      <c:barChart>
        <c:barDir val="col"/>
        <c:grouping val="clustered"/>
        <c:varyColors val="0"/>
        <c:ser>
          <c:idx val="1"/>
          <c:order val="2"/>
          <c:tx>
            <c:strRef>
              <c:f>'FSLI_Significant Risk_Only'!$C$14</c:f>
              <c:strCache>
                <c:ptCount val="1"/>
                <c:pt idx="0">
                  <c:v>Amount</c:v>
                </c:pt>
              </c:strCache>
            </c:strRef>
          </c:tx>
          <c:spPr>
            <a:solidFill>
              <a:srgbClr val="BCD9D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'FSLI_Significant Risk_Only'!$C$15:$C$17</c:f>
              <c:numCache>
                <c:formatCode>General</c:formatCode>
                <c:ptCount val="3"/>
                <c:pt idx="0">
                  <c:v>88</c:v>
                </c:pt>
                <c:pt idx="1">
                  <c:v>77</c:v>
                </c:pt>
                <c:pt idx="2">
                  <c:v>75</c:v>
                </c:pt>
              </c:numCache>
            </c:numRef>
          </c:val>
        </c:ser>
        <c:dLbls>
          <c:showLegendKey val="0"/>
          <c:showVal val="0"/>
          <c:showCatName val="0"/>
          <c:showSerName val="0"/>
          <c:showPercent val="0"/>
          <c:showBubbleSize val="0"/>
        </c:dLbls>
        <c:gapWidth val="150"/>
        <c:axId val="192944224"/>
        <c:axId val="192944616"/>
      </c:barChart>
      <c:lineChart>
        <c:grouping val="standard"/>
        <c:varyColors val="0"/>
        <c:ser>
          <c:idx val="0"/>
          <c:order val="0"/>
          <c:tx>
            <c:strRef>
              <c:f>'FSLI_Significant Risk_Only'!$D$14</c:f>
              <c:strCache>
                <c:ptCount val="1"/>
                <c:pt idx="0">
                  <c:v>Materiality</c:v>
                </c:pt>
              </c:strCache>
            </c:strRef>
          </c:tx>
          <c:spPr>
            <a:ln w="28575" cap="rnd">
              <a:solidFill>
                <a:schemeClr val="bg1">
                  <a:lumMod val="50000"/>
                </a:schemeClr>
              </a:solidFill>
              <a:round/>
            </a:ln>
            <a:effectLst/>
          </c:spPr>
          <c:marker>
            <c:symbol val="none"/>
          </c:marker>
          <c:cat>
            <c:strRef>
              <c:f>'FSLI_Significant Risk_Only'!$B$15:$B$17</c:f>
              <c:strCache>
                <c:ptCount val="3"/>
                <c:pt idx="0">
                  <c:v>Asset FSLI 1</c:v>
                </c:pt>
                <c:pt idx="1">
                  <c:v>Asset FSLI 2</c:v>
                </c:pt>
                <c:pt idx="2">
                  <c:v>Asset FSLI 3</c:v>
                </c:pt>
              </c:strCache>
            </c:strRef>
          </c:cat>
          <c:val>
            <c:numRef>
              <c:f>'FSLI_Significant Risk_Only'!$D$15:$D$17</c:f>
              <c:numCache>
                <c:formatCode>General</c:formatCode>
                <c:ptCount val="3"/>
                <c:pt idx="0">
                  <c:v>100</c:v>
                </c:pt>
                <c:pt idx="1">
                  <c:v>100</c:v>
                </c:pt>
                <c:pt idx="2">
                  <c:v>100</c:v>
                </c:pt>
              </c:numCache>
            </c:numRef>
          </c:val>
          <c:smooth val="0"/>
        </c:ser>
        <c:ser>
          <c:idx val="2"/>
          <c:order val="1"/>
          <c:tx>
            <c:strRef>
              <c:f>'FSLI_Significant Risk_Only'!$E$14</c:f>
              <c:strCache>
                <c:ptCount val="1"/>
                <c:pt idx="0">
                  <c:v>De Minimis SUM</c:v>
                </c:pt>
              </c:strCache>
            </c:strRef>
          </c:tx>
          <c:spPr>
            <a:ln w="28575" cap="rnd">
              <a:solidFill>
                <a:schemeClr val="accent3"/>
              </a:solidFill>
              <a:prstDash val="dash"/>
              <a:round/>
            </a:ln>
            <a:effectLst/>
          </c:spPr>
          <c:marker>
            <c:symbol val="none"/>
          </c:marker>
          <c:cat>
            <c:strRef>
              <c:f>'FSLI_Significant Risk_Only'!$B$15:$B$17</c:f>
              <c:strCache>
                <c:ptCount val="3"/>
                <c:pt idx="0">
                  <c:v>Asset FSLI 1</c:v>
                </c:pt>
                <c:pt idx="1">
                  <c:v>Asset FSLI 2</c:v>
                </c:pt>
                <c:pt idx="2">
                  <c:v>Asset FSLI 3</c:v>
                </c:pt>
              </c:strCache>
            </c:strRef>
          </c:cat>
          <c:val>
            <c:numRef>
              <c:f>'FSLI_Significant Risk_Only'!$E$15:$E$17</c:f>
              <c:numCache>
                <c:formatCode>General</c:formatCode>
                <c:ptCount val="3"/>
                <c:pt idx="0">
                  <c:v>10</c:v>
                </c:pt>
                <c:pt idx="1">
                  <c:v>10</c:v>
                </c:pt>
                <c:pt idx="2">
                  <c:v>10</c:v>
                </c:pt>
              </c:numCache>
            </c:numRef>
          </c:val>
          <c:smooth val="0"/>
        </c:ser>
        <c:dLbls>
          <c:showLegendKey val="0"/>
          <c:showVal val="0"/>
          <c:showCatName val="0"/>
          <c:showSerName val="0"/>
          <c:showPercent val="0"/>
          <c:showBubbleSize val="0"/>
        </c:dLbls>
        <c:marker val="1"/>
        <c:smooth val="0"/>
        <c:axId val="192944224"/>
        <c:axId val="192944616"/>
      </c:lineChart>
      <c:catAx>
        <c:axId val="19294422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944616"/>
        <c:crosses val="autoZero"/>
        <c:auto val="1"/>
        <c:lblAlgn val="ctr"/>
        <c:lblOffset val="100"/>
        <c:noMultiLvlLbl val="0"/>
      </c:catAx>
      <c:valAx>
        <c:axId val="192944616"/>
        <c:scaling>
          <c:orientation val="minMax"/>
        </c:scaling>
        <c:delete val="1"/>
        <c:axPos val="l"/>
        <c:numFmt formatCode="General" sourceLinked="1"/>
        <c:majorTickMark val="none"/>
        <c:minorTickMark val="none"/>
        <c:tickLblPos val="nextTo"/>
        <c:crossAx val="192944224"/>
        <c:crosses val="autoZero"/>
        <c:crossBetween val="between"/>
      </c:valAx>
      <c:spPr>
        <a:noFill/>
        <a:ln>
          <a:noFill/>
        </a:ln>
        <a:effectLst/>
      </c:spPr>
    </c:plotArea>
    <c:legend>
      <c:legendPos val="r"/>
      <c:layout>
        <c:manualLayout>
          <c:xMode val="edge"/>
          <c:yMode val="edge"/>
          <c:x val="7.1974253218347703E-2"/>
          <c:y val="0.26442408765243414"/>
          <c:w val="0.87938757655293087"/>
          <c:h val="0.140391997589319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Entity's Asset FSLIs</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Materiality is X million and de minimis SUM is X million</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In millions of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78920528704314574"/>
          <c:h val="0.5561677304541478"/>
        </c:manualLayout>
      </c:layout>
      <c:barChart>
        <c:barDir val="col"/>
        <c:grouping val="clustered"/>
        <c:varyColors val="0"/>
        <c:ser>
          <c:idx val="1"/>
          <c:order val="0"/>
          <c:tx>
            <c:strRef>
              <c:f>FSLI_Assets!$G$15</c:f>
              <c:strCache>
                <c:ptCount val="1"/>
                <c:pt idx="0">
                  <c:v>Normal risk</c:v>
                </c:pt>
              </c:strCache>
            </c:strRef>
          </c:tx>
          <c:spPr>
            <a:solidFill>
              <a:srgbClr val="018B8F"/>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FSLI_Assets!$B$16:$B$21</c:f>
              <c:strCache>
                <c:ptCount val="6"/>
                <c:pt idx="0">
                  <c:v>Asset FSLI 1</c:v>
                </c:pt>
                <c:pt idx="1">
                  <c:v>Asset FSLI 2</c:v>
                </c:pt>
                <c:pt idx="2">
                  <c:v>Asset FSLI 3</c:v>
                </c:pt>
                <c:pt idx="3">
                  <c:v>Asset FSLI 4</c:v>
                </c:pt>
                <c:pt idx="4">
                  <c:v>Asset FSLI 5</c:v>
                </c:pt>
                <c:pt idx="5">
                  <c:v>Asset FSLI 6</c:v>
                </c:pt>
              </c:strCache>
            </c:strRef>
          </c:cat>
          <c:val>
            <c:numRef>
              <c:f>FSLI_Assets!$G$16:$G$21</c:f>
              <c:numCache>
                <c:formatCode>General</c:formatCode>
                <c:ptCount val="6"/>
                <c:pt idx="0">
                  <c:v>350</c:v>
                </c:pt>
                <c:pt idx="1">
                  <c:v>200</c:v>
                </c:pt>
                <c:pt idx="2">
                  <c:v>0</c:v>
                </c:pt>
                <c:pt idx="3">
                  <c:v>0</c:v>
                </c:pt>
                <c:pt idx="4">
                  <c:v>0</c:v>
                </c:pt>
                <c:pt idx="5">
                  <c:v>0</c:v>
                </c:pt>
              </c:numCache>
            </c:numRef>
          </c:val>
        </c:ser>
        <c:ser>
          <c:idx val="4"/>
          <c:order val="4"/>
          <c:tx>
            <c:strRef>
              <c:f>FSLI_Assets!$H$15</c:f>
              <c:strCache>
                <c:ptCount val="1"/>
                <c:pt idx="0">
                  <c:v>Significant risk</c:v>
                </c:pt>
              </c:strCache>
            </c:strRef>
          </c:tx>
          <c:spPr>
            <a:solidFill>
              <a:srgbClr val="BCD9DA"/>
            </a:solidFill>
            <a:ln>
              <a:noFill/>
            </a:ln>
            <a:effectLst/>
          </c:spPr>
          <c:invertIfNegative val="0"/>
          <c:val>
            <c:numRef>
              <c:f>FSLI_Assets!$H$16:$H$21</c:f>
              <c:numCache>
                <c:formatCode>General</c:formatCode>
                <c:ptCount val="6"/>
                <c:pt idx="0">
                  <c:v>0</c:v>
                </c:pt>
                <c:pt idx="1">
                  <c:v>0</c:v>
                </c:pt>
                <c:pt idx="2">
                  <c:v>90</c:v>
                </c:pt>
                <c:pt idx="3">
                  <c:v>88</c:v>
                </c:pt>
                <c:pt idx="4">
                  <c:v>77</c:v>
                </c:pt>
                <c:pt idx="5">
                  <c:v>75</c:v>
                </c:pt>
              </c:numCache>
            </c:numRef>
          </c:val>
        </c:ser>
        <c:dLbls>
          <c:showLegendKey val="0"/>
          <c:showVal val="0"/>
          <c:showCatName val="0"/>
          <c:showSerName val="0"/>
          <c:showPercent val="0"/>
          <c:showBubbleSize val="0"/>
        </c:dLbls>
        <c:gapWidth val="50"/>
        <c:overlap val="100"/>
        <c:axId val="192943440"/>
        <c:axId val="192941872"/>
        <c:extLst>
          <c:ext xmlns:c15="http://schemas.microsoft.com/office/drawing/2012/chart" uri="{02D57815-91ED-43cb-92C2-25804820EDAC}">
            <c15:filteredBarSeries>
              <c15:ser>
                <c:idx val="3"/>
                <c:order val="3"/>
                <c:tx>
                  <c:strRef>
                    <c:extLst>
                      <c:ext uri="{02D57815-91ED-43cb-92C2-25804820EDAC}">
                        <c15:formulaRef>
                          <c15:sqref>FSLI_Assets!$H$15</c15:sqref>
                        </c15:formulaRef>
                      </c:ext>
                    </c:extLst>
                    <c:strCache>
                      <c:ptCount val="1"/>
                      <c:pt idx="0">
                        <c:v>Significant risk</c:v>
                      </c:pt>
                    </c:strCache>
                  </c:strRef>
                </c:tx>
                <c:spPr>
                  <a:solidFill>
                    <a:srgbClr val="FFEB9C"/>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FSLI_Assets!$H$16:$H$21</c15:sqref>
                        </c15:formulaRef>
                      </c:ext>
                    </c:extLst>
                    <c:numCache>
                      <c:formatCode>General</c:formatCode>
                      <c:ptCount val="6"/>
                      <c:pt idx="0">
                        <c:v>0</c:v>
                      </c:pt>
                      <c:pt idx="1">
                        <c:v>0</c:v>
                      </c:pt>
                      <c:pt idx="2">
                        <c:v>90</c:v>
                      </c:pt>
                      <c:pt idx="3">
                        <c:v>88</c:v>
                      </c:pt>
                      <c:pt idx="4">
                        <c:v>77</c:v>
                      </c:pt>
                      <c:pt idx="5">
                        <c:v>75</c:v>
                      </c:pt>
                    </c:numCache>
                  </c:numRef>
                </c:val>
              </c15:ser>
            </c15:filteredBarSeries>
          </c:ext>
        </c:extLst>
      </c:barChart>
      <c:lineChart>
        <c:grouping val="standard"/>
        <c:varyColors val="0"/>
        <c:ser>
          <c:idx val="0"/>
          <c:order val="1"/>
          <c:tx>
            <c:strRef>
              <c:f>FSLI_Assets!$D$15</c:f>
              <c:strCache>
                <c:ptCount val="1"/>
                <c:pt idx="0">
                  <c:v>Materiality</c:v>
                </c:pt>
              </c:strCache>
            </c:strRef>
          </c:tx>
          <c:spPr>
            <a:ln w="28575" cap="rnd">
              <a:solidFill>
                <a:schemeClr val="bg1">
                  <a:lumMod val="50000"/>
                </a:schemeClr>
              </a:solidFill>
              <a:round/>
            </a:ln>
            <a:effectLst/>
          </c:spPr>
          <c:marker>
            <c:symbol val="none"/>
          </c:marker>
          <c:cat>
            <c:strRef>
              <c:f>FSLI_Assets!$B$16:$B$21</c:f>
              <c:strCache>
                <c:ptCount val="6"/>
                <c:pt idx="0">
                  <c:v>Asset FSLI 1</c:v>
                </c:pt>
                <c:pt idx="1">
                  <c:v>Asset FSLI 2</c:v>
                </c:pt>
                <c:pt idx="2">
                  <c:v>Asset FSLI 3</c:v>
                </c:pt>
                <c:pt idx="3">
                  <c:v>Asset FSLI 4</c:v>
                </c:pt>
                <c:pt idx="4">
                  <c:v>Asset FSLI 5</c:v>
                </c:pt>
                <c:pt idx="5">
                  <c:v>Asset FSLI 6</c:v>
                </c:pt>
              </c:strCache>
            </c:strRef>
          </c:cat>
          <c:val>
            <c:numRef>
              <c:f>FSLI_Assets!$D$16:$D$21</c:f>
              <c:numCache>
                <c:formatCode>General</c:formatCode>
                <c:ptCount val="6"/>
                <c:pt idx="0">
                  <c:v>100</c:v>
                </c:pt>
                <c:pt idx="1">
                  <c:v>100</c:v>
                </c:pt>
                <c:pt idx="2">
                  <c:v>100</c:v>
                </c:pt>
                <c:pt idx="3">
                  <c:v>100</c:v>
                </c:pt>
                <c:pt idx="4">
                  <c:v>100</c:v>
                </c:pt>
                <c:pt idx="5">
                  <c:v>100</c:v>
                </c:pt>
              </c:numCache>
            </c:numRef>
          </c:val>
          <c:smooth val="0"/>
        </c:ser>
        <c:ser>
          <c:idx val="2"/>
          <c:order val="2"/>
          <c:tx>
            <c:strRef>
              <c:f>FSLI_Assets!$E$15</c:f>
              <c:strCache>
                <c:ptCount val="1"/>
                <c:pt idx="0">
                  <c:v>De minimis SUM</c:v>
                </c:pt>
              </c:strCache>
            </c:strRef>
          </c:tx>
          <c:spPr>
            <a:ln w="28575" cap="rnd">
              <a:solidFill>
                <a:schemeClr val="accent3"/>
              </a:solidFill>
              <a:prstDash val="dash"/>
              <a:round/>
            </a:ln>
            <a:effectLst/>
          </c:spPr>
          <c:marker>
            <c:symbol val="none"/>
          </c:marker>
          <c:cat>
            <c:strRef>
              <c:f>FSLI_Assets!$B$16:$B$21</c:f>
              <c:strCache>
                <c:ptCount val="6"/>
                <c:pt idx="0">
                  <c:v>Asset FSLI 1</c:v>
                </c:pt>
                <c:pt idx="1">
                  <c:v>Asset FSLI 2</c:v>
                </c:pt>
                <c:pt idx="2">
                  <c:v>Asset FSLI 3</c:v>
                </c:pt>
                <c:pt idx="3">
                  <c:v>Asset FSLI 4</c:v>
                </c:pt>
                <c:pt idx="4">
                  <c:v>Asset FSLI 5</c:v>
                </c:pt>
                <c:pt idx="5">
                  <c:v>Asset FSLI 6</c:v>
                </c:pt>
              </c:strCache>
            </c:strRef>
          </c:cat>
          <c:val>
            <c:numRef>
              <c:f>FSLI_Assets!$E$16:$E$21</c:f>
              <c:numCache>
                <c:formatCode>General</c:formatCode>
                <c:ptCount val="6"/>
                <c:pt idx="0">
                  <c:v>10</c:v>
                </c:pt>
                <c:pt idx="1">
                  <c:v>10</c:v>
                </c:pt>
                <c:pt idx="2">
                  <c:v>10</c:v>
                </c:pt>
                <c:pt idx="3">
                  <c:v>10</c:v>
                </c:pt>
                <c:pt idx="4">
                  <c:v>10</c:v>
                </c:pt>
                <c:pt idx="5">
                  <c:v>10</c:v>
                </c:pt>
              </c:numCache>
            </c:numRef>
          </c:val>
          <c:smooth val="0"/>
        </c:ser>
        <c:dLbls>
          <c:showLegendKey val="0"/>
          <c:showVal val="0"/>
          <c:showCatName val="0"/>
          <c:showSerName val="0"/>
          <c:showPercent val="0"/>
          <c:showBubbleSize val="0"/>
        </c:dLbls>
        <c:marker val="1"/>
        <c:smooth val="0"/>
        <c:axId val="192943440"/>
        <c:axId val="192941872"/>
      </c:lineChart>
      <c:catAx>
        <c:axId val="19294344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941872"/>
        <c:crosses val="autoZero"/>
        <c:auto val="1"/>
        <c:lblAlgn val="ctr"/>
        <c:lblOffset val="100"/>
        <c:noMultiLvlLbl val="0"/>
      </c:catAx>
      <c:valAx>
        <c:axId val="192941872"/>
        <c:scaling>
          <c:orientation val="minMax"/>
        </c:scaling>
        <c:delete val="1"/>
        <c:axPos val="l"/>
        <c:numFmt formatCode="General" sourceLinked="1"/>
        <c:majorTickMark val="none"/>
        <c:minorTickMark val="none"/>
        <c:tickLblPos val="nextTo"/>
        <c:crossAx val="192943440"/>
        <c:crosses val="autoZero"/>
        <c:crossBetween val="between"/>
      </c:valAx>
      <c:spPr>
        <a:noFill/>
        <a:ln>
          <a:noFill/>
        </a:ln>
        <a:effectLst/>
      </c:spPr>
    </c:plotArea>
    <c:legend>
      <c:legendPos val="r"/>
      <c:layout>
        <c:manualLayout>
          <c:xMode val="edge"/>
          <c:yMode val="edge"/>
          <c:x val="0.78832906360045585"/>
          <c:y val="0.29834920801289189"/>
          <c:w val="0.17721319247498851"/>
          <c:h val="0.27835715627060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Entity's Liability FSLIs                         </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Materiality is X million and de minimis SUM is X million</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In millions of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78920528704314574"/>
          <c:h val="0.5561677304541478"/>
        </c:manualLayout>
      </c:layout>
      <c:barChart>
        <c:barDir val="col"/>
        <c:grouping val="clustered"/>
        <c:varyColors val="0"/>
        <c:ser>
          <c:idx val="1"/>
          <c:order val="0"/>
          <c:tx>
            <c:strRef>
              <c:f>FSLI_Liabilities!$G$15</c:f>
              <c:strCache>
                <c:ptCount val="1"/>
                <c:pt idx="0">
                  <c:v>Normal risk</c:v>
                </c:pt>
              </c:strCache>
            </c:strRef>
          </c:tx>
          <c:spPr>
            <a:solidFill>
              <a:srgbClr val="018B8F"/>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FSLI_Liabilities!$B$16:$B$21</c:f>
              <c:strCache>
                <c:ptCount val="6"/>
                <c:pt idx="0">
                  <c:v>Liability FSLI 1</c:v>
                </c:pt>
                <c:pt idx="1">
                  <c:v>Liability FSLI 2</c:v>
                </c:pt>
                <c:pt idx="2">
                  <c:v>Liability FSLI 3</c:v>
                </c:pt>
                <c:pt idx="3">
                  <c:v>Liability FSLI 4</c:v>
                </c:pt>
                <c:pt idx="4">
                  <c:v>Liability FSLI 5</c:v>
                </c:pt>
                <c:pt idx="5">
                  <c:v>Liability FSLI 6</c:v>
                </c:pt>
              </c:strCache>
            </c:strRef>
          </c:cat>
          <c:val>
            <c:numRef>
              <c:f>FSLI_Liabilities!$G$16:$G$21</c:f>
              <c:numCache>
                <c:formatCode>General</c:formatCode>
                <c:ptCount val="6"/>
                <c:pt idx="0">
                  <c:v>350</c:v>
                </c:pt>
                <c:pt idx="1">
                  <c:v>200</c:v>
                </c:pt>
                <c:pt idx="2">
                  <c:v>0</c:v>
                </c:pt>
                <c:pt idx="3">
                  <c:v>0</c:v>
                </c:pt>
                <c:pt idx="4">
                  <c:v>0</c:v>
                </c:pt>
                <c:pt idx="5">
                  <c:v>0</c:v>
                </c:pt>
              </c:numCache>
            </c:numRef>
          </c:val>
        </c:ser>
        <c:ser>
          <c:idx val="3"/>
          <c:order val="3"/>
          <c:tx>
            <c:strRef>
              <c:f>FSLI_Liabilities!$H$15</c:f>
              <c:strCache>
                <c:ptCount val="1"/>
                <c:pt idx="0">
                  <c:v>Significant risk</c:v>
                </c:pt>
              </c:strCache>
            </c:strRef>
          </c:tx>
          <c:spPr>
            <a:solidFill>
              <a:srgbClr val="BCD9DA"/>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FSLI_Liabilities!$H$16:$H$21</c:f>
              <c:numCache>
                <c:formatCode>General</c:formatCode>
                <c:ptCount val="6"/>
                <c:pt idx="0">
                  <c:v>0</c:v>
                </c:pt>
                <c:pt idx="1">
                  <c:v>0</c:v>
                </c:pt>
                <c:pt idx="2">
                  <c:v>90</c:v>
                </c:pt>
                <c:pt idx="3">
                  <c:v>88</c:v>
                </c:pt>
                <c:pt idx="4">
                  <c:v>77</c:v>
                </c:pt>
                <c:pt idx="5">
                  <c:v>75</c:v>
                </c:pt>
              </c:numCache>
            </c:numRef>
          </c:val>
        </c:ser>
        <c:dLbls>
          <c:showLegendKey val="0"/>
          <c:showVal val="0"/>
          <c:showCatName val="0"/>
          <c:showSerName val="0"/>
          <c:showPercent val="0"/>
          <c:showBubbleSize val="0"/>
        </c:dLbls>
        <c:gapWidth val="50"/>
        <c:overlap val="100"/>
        <c:axId val="192945008"/>
        <c:axId val="192942264"/>
      </c:barChart>
      <c:lineChart>
        <c:grouping val="standard"/>
        <c:varyColors val="0"/>
        <c:ser>
          <c:idx val="0"/>
          <c:order val="1"/>
          <c:tx>
            <c:strRef>
              <c:f>FSLI_Liabilities!$D$15</c:f>
              <c:strCache>
                <c:ptCount val="1"/>
                <c:pt idx="0">
                  <c:v>Materiality</c:v>
                </c:pt>
              </c:strCache>
            </c:strRef>
          </c:tx>
          <c:spPr>
            <a:ln w="28575" cap="rnd">
              <a:solidFill>
                <a:schemeClr val="bg1">
                  <a:lumMod val="50000"/>
                </a:schemeClr>
              </a:solidFill>
              <a:round/>
            </a:ln>
            <a:effectLst/>
          </c:spPr>
          <c:marker>
            <c:symbol val="none"/>
          </c:marker>
          <c:cat>
            <c:strRef>
              <c:f>FSLI_Liabilities!$B$16:$B$21</c:f>
              <c:strCache>
                <c:ptCount val="6"/>
                <c:pt idx="0">
                  <c:v>Liability FSLI 1</c:v>
                </c:pt>
                <c:pt idx="1">
                  <c:v>Liability FSLI 2</c:v>
                </c:pt>
                <c:pt idx="2">
                  <c:v>Liability FSLI 3</c:v>
                </c:pt>
                <c:pt idx="3">
                  <c:v>Liability FSLI 4</c:v>
                </c:pt>
                <c:pt idx="4">
                  <c:v>Liability FSLI 5</c:v>
                </c:pt>
                <c:pt idx="5">
                  <c:v>Liability FSLI 6</c:v>
                </c:pt>
              </c:strCache>
            </c:strRef>
          </c:cat>
          <c:val>
            <c:numRef>
              <c:f>FSLI_Liabilities!$D$16:$D$21</c:f>
              <c:numCache>
                <c:formatCode>General</c:formatCode>
                <c:ptCount val="6"/>
                <c:pt idx="0">
                  <c:v>100</c:v>
                </c:pt>
                <c:pt idx="1">
                  <c:v>100</c:v>
                </c:pt>
                <c:pt idx="2">
                  <c:v>100</c:v>
                </c:pt>
                <c:pt idx="3">
                  <c:v>100</c:v>
                </c:pt>
                <c:pt idx="4">
                  <c:v>100</c:v>
                </c:pt>
                <c:pt idx="5">
                  <c:v>100</c:v>
                </c:pt>
              </c:numCache>
            </c:numRef>
          </c:val>
          <c:smooth val="0"/>
        </c:ser>
        <c:ser>
          <c:idx val="2"/>
          <c:order val="2"/>
          <c:tx>
            <c:strRef>
              <c:f>FSLI_Liabilities!$E$15</c:f>
              <c:strCache>
                <c:ptCount val="1"/>
                <c:pt idx="0">
                  <c:v>De minimis SUM</c:v>
                </c:pt>
              </c:strCache>
            </c:strRef>
          </c:tx>
          <c:spPr>
            <a:ln w="28575" cap="rnd">
              <a:solidFill>
                <a:schemeClr val="accent3"/>
              </a:solidFill>
              <a:prstDash val="dash"/>
              <a:round/>
            </a:ln>
            <a:effectLst/>
          </c:spPr>
          <c:marker>
            <c:symbol val="none"/>
          </c:marker>
          <c:cat>
            <c:strRef>
              <c:f>FSLI_Liabilities!$B$16:$B$21</c:f>
              <c:strCache>
                <c:ptCount val="6"/>
                <c:pt idx="0">
                  <c:v>Liability FSLI 1</c:v>
                </c:pt>
                <c:pt idx="1">
                  <c:v>Liability FSLI 2</c:v>
                </c:pt>
                <c:pt idx="2">
                  <c:v>Liability FSLI 3</c:v>
                </c:pt>
                <c:pt idx="3">
                  <c:v>Liability FSLI 4</c:v>
                </c:pt>
                <c:pt idx="4">
                  <c:v>Liability FSLI 5</c:v>
                </c:pt>
                <c:pt idx="5">
                  <c:v>Liability FSLI 6</c:v>
                </c:pt>
              </c:strCache>
            </c:strRef>
          </c:cat>
          <c:val>
            <c:numRef>
              <c:f>FSLI_Liabilities!$E$16:$E$21</c:f>
              <c:numCache>
                <c:formatCode>General</c:formatCode>
                <c:ptCount val="6"/>
                <c:pt idx="0">
                  <c:v>10</c:v>
                </c:pt>
                <c:pt idx="1">
                  <c:v>10</c:v>
                </c:pt>
                <c:pt idx="2">
                  <c:v>10</c:v>
                </c:pt>
                <c:pt idx="3">
                  <c:v>10</c:v>
                </c:pt>
                <c:pt idx="4">
                  <c:v>10</c:v>
                </c:pt>
                <c:pt idx="5">
                  <c:v>10</c:v>
                </c:pt>
              </c:numCache>
            </c:numRef>
          </c:val>
          <c:smooth val="0"/>
        </c:ser>
        <c:dLbls>
          <c:showLegendKey val="0"/>
          <c:showVal val="0"/>
          <c:showCatName val="0"/>
          <c:showSerName val="0"/>
          <c:showPercent val="0"/>
          <c:showBubbleSize val="0"/>
        </c:dLbls>
        <c:marker val="1"/>
        <c:smooth val="0"/>
        <c:axId val="192945008"/>
        <c:axId val="192942264"/>
      </c:lineChart>
      <c:catAx>
        <c:axId val="19294500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942264"/>
        <c:crosses val="autoZero"/>
        <c:auto val="1"/>
        <c:lblAlgn val="ctr"/>
        <c:lblOffset val="100"/>
        <c:noMultiLvlLbl val="0"/>
      </c:catAx>
      <c:valAx>
        <c:axId val="192942264"/>
        <c:scaling>
          <c:orientation val="minMax"/>
        </c:scaling>
        <c:delete val="1"/>
        <c:axPos val="l"/>
        <c:numFmt formatCode="General" sourceLinked="1"/>
        <c:majorTickMark val="none"/>
        <c:minorTickMark val="none"/>
        <c:tickLblPos val="nextTo"/>
        <c:crossAx val="192945008"/>
        <c:crosses val="autoZero"/>
        <c:crossBetween val="between"/>
      </c:valAx>
      <c:spPr>
        <a:noFill/>
        <a:ln>
          <a:noFill/>
        </a:ln>
        <a:effectLst/>
      </c:spPr>
    </c:plotArea>
    <c:legend>
      <c:legendPos val="r"/>
      <c:layout>
        <c:manualLayout>
          <c:xMode val="edge"/>
          <c:yMode val="edge"/>
          <c:x val="0.78832906360045585"/>
          <c:y val="0.29834920801289189"/>
          <c:w val="0.17721319247498851"/>
          <c:h val="0.27835715627060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Entity's Revenue FSLIs</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Materiality is X million and de minimis SUM is X million</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In millions of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78920528704314574"/>
          <c:h val="0.5561677304541478"/>
        </c:manualLayout>
      </c:layout>
      <c:barChart>
        <c:barDir val="col"/>
        <c:grouping val="clustered"/>
        <c:varyColors val="0"/>
        <c:ser>
          <c:idx val="1"/>
          <c:order val="0"/>
          <c:tx>
            <c:strRef>
              <c:f>FSLI_Revenue!$G$15</c:f>
              <c:strCache>
                <c:ptCount val="1"/>
                <c:pt idx="0">
                  <c:v>Normal risk</c:v>
                </c:pt>
              </c:strCache>
            </c:strRef>
          </c:tx>
          <c:spPr>
            <a:solidFill>
              <a:srgbClr val="018B8F"/>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FSLI_Revenue!$B$16:$B$21</c:f>
              <c:strCache>
                <c:ptCount val="6"/>
                <c:pt idx="0">
                  <c:v>Revenue FSLI 1</c:v>
                </c:pt>
                <c:pt idx="1">
                  <c:v>Revenue FSLI 2</c:v>
                </c:pt>
                <c:pt idx="2">
                  <c:v>Revenue FSLI 3</c:v>
                </c:pt>
                <c:pt idx="3">
                  <c:v>Revenue FSLI 4</c:v>
                </c:pt>
                <c:pt idx="4">
                  <c:v>Revenue FSLI 5</c:v>
                </c:pt>
                <c:pt idx="5">
                  <c:v>Revenue FSLI 6</c:v>
                </c:pt>
              </c:strCache>
            </c:strRef>
          </c:cat>
          <c:val>
            <c:numRef>
              <c:f>FSLI_Revenue!$G$16:$G$21</c:f>
              <c:numCache>
                <c:formatCode>General</c:formatCode>
                <c:ptCount val="6"/>
                <c:pt idx="0">
                  <c:v>350</c:v>
                </c:pt>
                <c:pt idx="1">
                  <c:v>200</c:v>
                </c:pt>
                <c:pt idx="2">
                  <c:v>0</c:v>
                </c:pt>
                <c:pt idx="3">
                  <c:v>0</c:v>
                </c:pt>
                <c:pt idx="4">
                  <c:v>0</c:v>
                </c:pt>
                <c:pt idx="5">
                  <c:v>0</c:v>
                </c:pt>
              </c:numCache>
            </c:numRef>
          </c:val>
        </c:ser>
        <c:ser>
          <c:idx val="3"/>
          <c:order val="3"/>
          <c:tx>
            <c:strRef>
              <c:f>FSLI_Revenue!$H$15</c:f>
              <c:strCache>
                <c:ptCount val="1"/>
                <c:pt idx="0">
                  <c:v>Significant risk</c:v>
                </c:pt>
              </c:strCache>
            </c:strRef>
          </c:tx>
          <c:spPr>
            <a:solidFill>
              <a:srgbClr val="BCD9DA"/>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FSLI_Revenue!$H$16:$H$21</c:f>
              <c:numCache>
                <c:formatCode>General</c:formatCode>
                <c:ptCount val="6"/>
                <c:pt idx="0">
                  <c:v>0</c:v>
                </c:pt>
                <c:pt idx="1">
                  <c:v>0</c:v>
                </c:pt>
                <c:pt idx="2">
                  <c:v>90</c:v>
                </c:pt>
                <c:pt idx="3">
                  <c:v>88</c:v>
                </c:pt>
                <c:pt idx="4">
                  <c:v>77</c:v>
                </c:pt>
                <c:pt idx="5">
                  <c:v>75</c:v>
                </c:pt>
              </c:numCache>
            </c:numRef>
          </c:val>
        </c:ser>
        <c:dLbls>
          <c:showLegendKey val="0"/>
          <c:showVal val="0"/>
          <c:showCatName val="0"/>
          <c:showSerName val="0"/>
          <c:showPercent val="0"/>
          <c:showBubbleSize val="0"/>
        </c:dLbls>
        <c:gapWidth val="50"/>
        <c:overlap val="100"/>
        <c:axId val="192947752"/>
        <c:axId val="192948144"/>
      </c:barChart>
      <c:lineChart>
        <c:grouping val="standard"/>
        <c:varyColors val="0"/>
        <c:ser>
          <c:idx val="0"/>
          <c:order val="1"/>
          <c:tx>
            <c:strRef>
              <c:f>FSLI_Revenue!$D$15</c:f>
              <c:strCache>
                <c:ptCount val="1"/>
                <c:pt idx="0">
                  <c:v>Materiality</c:v>
                </c:pt>
              </c:strCache>
            </c:strRef>
          </c:tx>
          <c:spPr>
            <a:ln w="28575" cap="rnd">
              <a:solidFill>
                <a:schemeClr val="bg1">
                  <a:lumMod val="50000"/>
                </a:schemeClr>
              </a:solidFill>
              <a:round/>
            </a:ln>
            <a:effectLst/>
          </c:spPr>
          <c:marker>
            <c:symbol val="none"/>
          </c:marker>
          <c:cat>
            <c:strRef>
              <c:f>FSLI_Revenue!$B$16:$B$21</c:f>
              <c:strCache>
                <c:ptCount val="6"/>
                <c:pt idx="0">
                  <c:v>Revenue FSLI 1</c:v>
                </c:pt>
                <c:pt idx="1">
                  <c:v>Revenue FSLI 2</c:v>
                </c:pt>
                <c:pt idx="2">
                  <c:v>Revenue FSLI 3</c:v>
                </c:pt>
                <c:pt idx="3">
                  <c:v>Revenue FSLI 4</c:v>
                </c:pt>
                <c:pt idx="4">
                  <c:v>Revenue FSLI 5</c:v>
                </c:pt>
                <c:pt idx="5">
                  <c:v>Revenue FSLI 6</c:v>
                </c:pt>
              </c:strCache>
            </c:strRef>
          </c:cat>
          <c:val>
            <c:numRef>
              <c:f>FSLI_Revenue!$D$16:$D$21</c:f>
              <c:numCache>
                <c:formatCode>General</c:formatCode>
                <c:ptCount val="6"/>
                <c:pt idx="0">
                  <c:v>100</c:v>
                </c:pt>
                <c:pt idx="1">
                  <c:v>100</c:v>
                </c:pt>
                <c:pt idx="2">
                  <c:v>100</c:v>
                </c:pt>
                <c:pt idx="3">
                  <c:v>100</c:v>
                </c:pt>
                <c:pt idx="4">
                  <c:v>100</c:v>
                </c:pt>
                <c:pt idx="5">
                  <c:v>100</c:v>
                </c:pt>
              </c:numCache>
            </c:numRef>
          </c:val>
          <c:smooth val="0"/>
        </c:ser>
        <c:ser>
          <c:idx val="2"/>
          <c:order val="2"/>
          <c:tx>
            <c:strRef>
              <c:f>FSLI_Revenue!$E$15</c:f>
              <c:strCache>
                <c:ptCount val="1"/>
                <c:pt idx="0">
                  <c:v>De minimis SUM</c:v>
                </c:pt>
              </c:strCache>
            </c:strRef>
          </c:tx>
          <c:spPr>
            <a:ln w="28575" cap="rnd">
              <a:solidFill>
                <a:schemeClr val="accent3"/>
              </a:solidFill>
              <a:prstDash val="dash"/>
              <a:round/>
            </a:ln>
            <a:effectLst/>
          </c:spPr>
          <c:marker>
            <c:symbol val="none"/>
          </c:marker>
          <c:cat>
            <c:strRef>
              <c:f>FSLI_Revenue!$B$16:$B$21</c:f>
              <c:strCache>
                <c:ptCount val="6"/>
                <c:pt idx="0">
                  <c:v>Revenue FSLI 1</c:v>
                </c:pt>
                <c:pt idx="1">
                  <c:v>Revenue FSLI 2</c:v>
                </c:pt>
                <c:pt idx="2">
                  <c:v>Revenue FSLI 3</c:v>
                </c:pt>
                <c:pt idx="3">
                  <c:v>Revenue FSLI 4</c:v>
                </c:pt>
                <c:pt idx="4">
                  <c:v>Revenue FSLI 5</c:v>
                </c:pt>
                <c:pt idx="5">
                  <c:v>Revenue FSLI 6</c:v>
                </c:pt>
              </c:strCache>
            </c:strRef>
          </c:cat>
          <c:val>
            <c:numRef>
              <c:f>FSLI_Revenue!$E$16:$E$21</c:f>
              <c:numCache>
                <c:formatCode>General</c:formatCode>
                <c:ptCount val="6"/>
                <c:pt idx="0">
                  <c:v>10</c:v>
                </c:pt>
                <c:pt idx="1">
                  <c:v>10</c:v>
                </c:pt>
                <c:pt idx="2">
                  <c:v>10</c:v>
                </c:pt>
                <c:pt idx="3">
                  <c:v>10</c:v>
                </c:pt>
                <c:pt idx="4">
                  <c:v>10</c:v>
                </c:pt>
                <c:pt idx="5">
                  <c:v>10</c:v>
                </c:pt>
              </c:numCache>
            </c:numRef>
          </c:val>
          <c:smooth val="0"/>
        </c:ser>
        <c:dLbls>
          <c:showLegendKey val="0"/>
          <c:showVal val="0"/>
          <c:showCatName val="0"/>
          <c:showSerName val="0"/>
          <c:showPercent val="0"/>
          <c:showBubbleSize val="0"/>
        </c:dLbls>
        <c:marker val="1"/>
        <c:smooth val="0"/>
        <c:axId val="192947752"/>
        <c:axId val="192948144"/>
      </c:lineChart>
      <c:catAx>
        <c:axId val="19294775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948144"/>
        <c:crosses val="autoZero"/>
        <c:auto val="1"/>
        <c:lblAlgn val="ctr"/>
        <c:lblOffset val="100"/>
        <c:noMultiLvlLbl val="0"/>
      </c:catAx>
      <c:valAx>
        <c:axId val="192948144"/>
        <c:scaling>
          <c:orientation val="minMax"/>
        </c:scaling>
        <c:delete val="1"/>
        <c:axPos val="l"/>
        <c:numFmt formatCode="General" sourceLinked="1"/>
        <c:majorTickMark val="none"/>
        <c:minorTickMark val="none"/>
        <c:tickLblPos val="nextTo"/>
        <c:crossAx val="192947752"/>
        <c:crosses val="autoZero"/>
        <c:crossBetween val="between"/>
      </c:valAx>
      <c:spPr>
        <a:noFill/>
        <a:ln>
          <a:noFill/>
        </a:ln>
        <a:effectLst/>
      </c:spPr>
    </c:plotArea>
    <c:legend>
      <c:legendPos val="r"/>
      <c:layout>
        <c:manualLayout>
          <c:xMode val="edge"/>
          <c:yMode val="edge"/>
          <c:x val="0.78832906360045585"/>
          <c:y val="0.29834920801289189"/>
          <c:w val="0.17721319247498851"/>
          <c:h val="0.27835715627060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oddFooter>&amp;L&amp;"Arial,Regular"&amp;8Data Visualiation Tool—RAC–Plan and RAC–Results—Step 1
Sep-2016
Template owner: Audit Services</c:oddFoot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Entity's Expense FSLIs         </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Materiality is X million and de minimis SUM is X million</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In millions of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78920528704314574"/>
          <c:h val="0.5561677304541478"/>
        </c:manualLayout>
      </c:layout>
      <c:barChart>
        <c:barDir val="col"/>
        <c:grouping val="clustered"/>
        <c:varyColors val="0"/>
        <c:ser>
          <c:idx val="1"/>
          <c:order val="0"/>
          <c:tx>
            <c:strRef>
              <c:f>FSLI_Expenses!$G$15</c:f>
              <c:strCache>
                <c:ptCount val="1"/>
                <c:pt idx="0">
                  <c:v>Normal risk</c:v>
                </c:pt>
              </c:strCache>
            </c:strRef>
          </c:tx>
          <c:spPr>
            <a:solidFill>
              <a:srgbClr val="018B8F"/>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FSLI_Expenses!$B$16:$B$22</c:f>
              <c:strCache>
                <c:ptCount val="7"/>
                <c:pt idx="0">
                  <c:v>Expense FSLI 1</c:v>
                </c:pt>
                <c:pt idx="1">
                  <c:v>Expense FSLI 2</c:v>
                </c:pt>
                <c:pt idx="2">
                  <c:v>Expense FSLI 3</c:v>
                </c:pt>
                <c:pt idx="3">
                  <c:v>Expense FSLI 4</c:v>
                </c:pt>
                <c:pt idx="4">
                  <c:v>Expense FSLI 5</c:v>
                </c:pt>
                <c:pt idx="5">
                  <c:v>Expense FSLI 6</c:v>
                </c:pt>
                <c:pt idx="6">
                  <c:v>Expense FSLI 7</c:v>
                </c:pt>
              </c:strCache>
            </c:strRef>
          </c:cat>
          <c:val>
            <c:numRef>
              <c:f>FSLI_Expenses!$G$16:$G$22</c:f>
              <c:numCache>
                <c:formatCode>General</c:formatCode>
                <c:ptCount val="7"/>
                <c:pt idx="0">
                  <c:v>350</c:v>
                </c:pt>
                <c:pt idx="1">
                  <c:v>200</c:v>
                </c:pt>
                <c:pt idx="2">
                  <c:v>0</c:v>
                </c:pt>
                <c:pt idx="3">
                  <c:v>0</c:v>
                </c:pt>
                <c:pt idx="4">
                  <c:v>0</c:v>
                </c:pt>
                <c:pt idx="5">
                  <c:v>0</c:v>
                </c:pt>
                <c:pt idx="6">
                  <c:v>0</c:v>
                </c:pt>
              </c:numCache>
            </c:numRef>
          </c:val>
        </c:ser>
        <c:ser>
          <c:idx val="3"/>
          <c:order val="3"/>
          <c:tx>
            <c:strRef>
              <c:f>FSLI_Expenses!$H$15</c:f>
              <c:strCache>
                <c:ptCount val="1"/>
                <c:pt idx="0">
                  <c:v>Significant risk</c:v>
                </c:pt>
              </c:strCache>
            </c:strRef>
          </c:tx>
          <c:spPr>
            <a:solidFill>
              <a:srgbClr val="BCD9DA"/>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FSLI_Expenses!$H$16:$H$22</c:f>
              <c:numCache>
                <c:formatCode>General</c:formatCode>
                <c:ptCount val="7"/>
                <c:pt idx="0">
                  <c:v>0</c:v>
                </c:pt>
                <c:pt idx="1">
                  <c:v>0</c:v>
                </c:pt>
                <c:pt idx="2">
                  <c:v>90</c:v>
                </c:pt>
                <c:pt idx="3">
                  <c:v>88</c:v>
                </c:pt>
                <c:pt idx="4">
                  <c:v>77</c:v>
                </c:pt>
                <c:pt idx="5">
                  <c:v>75</c:v>
                </c:pt>
                <c:pt idx="6">
                  <c:v>60</c:v>
                </c:pt>
              </c:numCache>
            </c:numRef>
          </c:val>
        </c:ser>
        <c:dLbls>
          <c:showLegendKey val="0"/>
          <c:showVal val="0"/>
          <c:showCatName val="0"/>
          <c:showSerName val="0"/>
          <c:showPercent val="0"/>
          <c:showBubbleSize val="0"/>
        </c:dLbls>
        <c:gapWidth val="50"/>
        <c:overlap val="100"/>
        <c:axId val="192941480"/>
        <c:axId val="467484640"/>
      </c:barChart>
      <c:lineChart>
        <c:grouping val="standard"/>
        <c:varyColors val="0"/>
        <c:ser>
          <c:idx val="0"/>
          <c:order val="1"/>
          <c:tx>
            <c:strRef>
              <c:f>FSLI_Expenses!$D$15</c:f>
              <c:strCache>
                <c:ptCount val="1"/>
                <c:pt idx="0">
                  <c:v>Materiality</c:v>
                </c:pt>
              </c:strCache>
            </c:strRef>
          </c:tx>
          <c:spPr>
            <a:ln w="28575" cap="rnd">
              <a:solidFill>
                <a:schemeClr val="bg1">
                  <a:lumMod val="50000"/>
                </a:schemeClr>
              </a:solidFill>
              <a:round/>
            </a:ln>
            <a:effectLst/>
          </c:spPr>
          <c:marker>
            <c:symbol val="none"/>
          </c:marker>
          <c:cat>
            <c:strRef>
              <c:f>FSLI_Expenses!$B$16:$B$22</c:f>
              <c:strCache>
                <c:ptCount val="7"/>
                <c:pt idx="0">
                  <c:v>Expense FSLI 1</c:v>
                </c:pt>
                <c:pt idx="1">
                  <c:v>Expense FSLI 2</c:v>
                </c:pt>
                <c:pt idx="2">
                  <c:v>Expense FSLI 3</c:v>
                </c:pt>
                <c:pt idx="3">
                  <c:v>Expense FSLI 4</c:v>
                </c:pt>
                <c:pt idx="4">
                  <c:v>Expense FSLI 5</c:v>
                </c:pt>
                <c:pt idx="5">
                  <c:v>Expense FSLI 6</c:v>
                </c:pt>
                <c:pt idx="6">
                  <c:v>Expense FSLI 7</c:v>
                </c:pt>
              </c:strCache>
            </c:strRef>
          </c:cat>
          <c:val>
            <c:numRef>
              <c:f>FSLI_Expenses!$D$16:$D$22</c:f>
              <c:numCache>
                <c:formatCode>General</c:formatCode>
                <c:ptCount val="7"/>
                <c:pt idx="0">
                  <c:v>100</c:v>
                </c:pt>
                <c:pt idx="1">
                  <c:v>100</c:v>
                </c:pt>
                <c:pt idx="2">
                  <c:v>100</c:v>
                </c:pt>
                <c:pt idx="3">
                  <c:v>100</c:v>
                </c:pt>
                <c:pt idx="4">
                  <c:v>100</c:v>
                </c:pt>
                <c:pt idx="5">
                  <c:v>100</c:v>
                </c:pt>
                <c:pt idx="6">
                  <c:v>100</c:v>
                </c:pt>
              </c:numCache>
            </c:numRef>
          </c:val>
          <c:smooth val="0"/>
        </c:ser>
        <c:ser>
          <c:idx val="2"/>
          <c:order val="2"/>
          <c:tx>
            <c:strRef>
              <c:f>FSLI_Expenses!$E$15</c:f>
              <c:strCache>
                <c:ptCount val="1"/>
                <c:pt idx="0">
                  <c:v>De minimis SUM</c:v>
                </c:pt>
              </c:strCache>
            </c:strRef>
          </c:tx>
          <c:spPr>
            <a:ln w="28575" cap="rnd">
              <a:solidFill>
                <a:schemeClr val="accent3"/>
              </a:solidFill>
              <a:prstDash val="dash"/>
              <a:round/>
            </a:ln>
            <a:effectLst/>
          </c:spPr>
          <c:marker>
            <c:symbol val="none"/>
          </c:marker>
          <c:cat>
            <c:strRef>
              <c:f>FSLI_Expenses!$B$16:$B$22</c:f>
              <c:strCache>
                <c:ptCount val="7"/>
                <c:pt idx="0">
                  <c:v>Expense FSLI 1</c:v>
                </c:pt>
                <c:pt idx="1">
                  <c:v>Expense FSLI 2</c:v>
                </c:pt>
                <c:pt idx="2">
                  <c:v>Expense FSLI 3</c:v>
                </c:pt>
                <c:pt idx="3">
                  <c:v>Expense FSLI 4</c:v>
                </c:pt>
                <c:pt idx="4">
                  <c:v>Expense FSLI 5</c:v>
                </c:pt>
                <c:pt idx="5">
                  <c:v>Expense FSLI 6</c:v>
                </c:pt>
                <c:pt idx="6">
                  <c:v>Expense FSLI 7</c:v>
                </c:pt>
              </c:strCache>
            </c:strRef>
          </c:cat>
          <c:val>
            <c:numRef>
              <c:f>FSLI_Expenses!$E$16:$E$22</c:f>
              <c:numCache>
                <c:formatCode>General</c:formatCode>
                <c:ptCount val="7"/>
                <c:pt idx="0">
                  <c:v>10</c:v>
                </c:pt>
                <c:pt idx="1">
                  <c:v>10</c:v>
                </c:pt>
                <c:pt idx="2">
                  <c:v>10</c:v>
                </c:pt>
                <c:pt idx="3">
                  <c:v>10</c:v>
                </c:pt>
                <c:pt idx="4">
                  <c:v>10</c:v>
                </c:pt>
                <c:pt idx="5">
                  <c:v>10</c:v>
                </c:pt>
                <c:pt idx="6">
                  <c:v>10</c:v>
                </c:pt>
              </c:numCache>
            </c:numRef>
          </c:val>
          <c:smooth val="0"/>
        </c:ser>
        <c:dLbls>
          <c:showLegendKey val="0"/>
          <c:showVal val="0"/>
          <c:showCatName val="0"/>
          <c:showSerName val="0"/>
          <c:showPercent val="0"/>
          <c:showBubbleSize val="0"/>
        </c:dLbls>
        <c:marker val="1"/>
        <c:smooth val="0"/>
        <c:axId val="192941480"/>
        <c:axId val="467484640"/>
      </c:lineChart>
      <c:catAx>
        <c:axId val="19294148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484640"/>
        <c:crosses val="autoZero"/>
        <c:auto val="1"/>
        <c:lblAlgn val="ctr"/>
        <c:lblOffset val="100"/>
        <c:noMultiLvlLbl val="0"/>
      </c:catAx>
      <c:valAx>
        <c:axId val="467484640"/>
        <c:scaling>
          <c:orientation val="minMax"/>
        </c:scaling>
        <c:delete val="1"/>
        <c:axPos val="l"/>
        <c:numFmt formatCode="General" sourceLinked="1"/>
        <c:majorTickMark val="none"/>
        <c:minorTickMark val="none"/>
        <c:tickLblPos val="nextTo"/>
        <c:crossAx val="192941480"/>
        <c:crosses val="autoZero"/>
        <c:crossBetween val="between"/>
      </c:valAx>
      <c:spPr>
        <a:noFill/>
        <a:ln>
          <a:noFill/>
        </a:ln>
        <a:effectLst/>
      </c:spPr>
    </c:plotArea>
    <c:legend>
      <c:legendPos val="r"/>
      <c:layout>
        <c:manualLayout>
          <c:xMode val="edge"/>
          <c:yMode val="edge"/>
          <c:x val="0.78832906360045585"/>
          <c:y val="0.29834920801289189"/>
          <c:w val="0.17721319247498851"/>
          <c:h val="0.27835715627060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Entity's Other FSLIs</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Materiality is X million and de minimis SUM is X million</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In millions of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78920528704314574"/>
          <c:h val="0.5561677304541478"/>
        </c:manualLayout>
      </c:layout>
      <c:barChart>
        <c:barDir val="col"/>
        <c:grouping val="clustered"/>
        <c:varyColors val="0"/>
        <c:ser>
          <c:idx val="1"/>
          <c:order val="0"/>
          <c:tx>
            <c:strRef>
              <c:f>FSLI_Other!$G$15</c:f>
              <c:strCache>
                <c:ptCount val="1"/>
                <c:pt idx="0">
                  <c:v>Normal risk</c:v>
                </c:pt>
              </c:strCache>
            </c:strRef>
          </c:tx>
          <c:spPr>
            <a:solidFill>
              <a:srgbClr val="018B8F"/>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FSLI_Other!$B$16:$B$21</c:f>
              <c:strCache>
                <c:ptCount val="6"/>
                <c:pt idx="0">
                  <c:v>Other FSLI 1</c:v>
                </c:pt>
                <c:pt idx="1">
                  <c:v>Other FSLI 2</c:v>
                </c:pt>
                <c:pt idx="2">
                  <c:v>Other FSLI 3</c:v>
                </c:pt>
                <c:pt idx="3">
                  <c:v>Other FSLI 4</c:v>
                </c:pt>
                <c:pt idx="4">
                  <c:v>Other FSLI 5</c:v>
                </c:pt>
                <c:pt idx="5">
                  <c:v>Other FSLI 6</c:v>
                </c:pt>
              </c:strCache>
            </c:strRef>
          </c:cat>
          <c:val>
            <c:numRef>
              <c:f>FSLI_Other!$G$16:$G$21</c:f>
              <c:numCache>
                <c:formatCode>General</c:formatCode>
                <c:ptCount val="6"/>
                <c:pt idx="0">
                  <c:v>350</c:v>
                </c:pt>
                <c:pt idx="1">
                  <c:v>200</c:v>
                </c:pt>
                <c:pt idx="2">
                  <c:v>0</c:v>
                </c:pt>
                <c:pt idx="3">
                  <c:v>0</c:v>
                </c:pt>
                <c:pt idx="4">
                  <c:v>0</c:v>
                </c:pt>
                <c:pt idx="5">
                  <c:v>0</c:v>
                </c:pt>
              </c:numCache>
            </c:numRef>
          </c:val>
        </c:ser>
        <c:ser>
          <c:idx val="3"/>
          <c:order val="3"/>
          <c:tx>
            <c:strRef>
              <c:f>FSLI_Other!$H$15</c:f>
              <c:strCache>
                <c:ptCount val="1"/>
                <c:pt idx="0">
                  <c:v>Significant risk</c:v>
                </c:pt>
              </c:strCache>
            </c:strRef>
          </c:tx>
          <c:spPr>
            <a:solidFill>
              <a:srgbClr val="BCD9DA"/>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FSLI_Other!$H$16:$H$21</c:f>
              <c:numCache>
                <c:formatCode>General</c:formatCode>
                <c:ptCount val="6"/>
                <c:pt idx="0">
                  <c:v>0</c:v>
                </c:pt>
                <c:pt idx="1">
                  <c:v>0</c:v>
                </c:pt>
                <c:pt idx="2">
                  <c:v>90</c:v>
                </c:pt>
                <c:pt idx="3">
                  <c:v>88</c:v>
                </c:pt>
                <c:pt idx="4">
                  <c:v>77</c:v>
                </c:pt>
                <c:pt idx="5">
                  <c:v>75</c:v>
                </c:pt>
              </c:numCache>
            </c:numRef>
          </c:val>
        </c:ser>
        <c:dLbls>
          <c:showLegendKey val="0"/>
          <c:showVal val="0"/>
          <c:showCatName val="0"/>
          <c:showSerName val="0"/>
          <c:showPercent val="0"/>
          <c:showBubbleSize val="0"/>
        </c:dLbls>
        <c:gapWidth val="50"/>
        <c:overlap val="100"/>
        <c:axId val="471151432"/>
        <c:axId val="471152216"/>
      </c:barChart>
      <c:lineChart>
        <c:grouping val="standard"/>
        <c:varyColors val="0"/>
        <c:ser>
          <c:idx val="0"/>
          <c:order val="1"/>
          <c:tx>
            <c:strRef>
              <c:f>FSLI_Other!$D$15</c:f>
              <c:strCache>
                <c:ptCount val="1"/>
                <c:pt idx="0">
                  <c:v>Materiality</c:v>
                </c:pt>
              </c:strCache>
            </c:strRef>
          </c:tx>
          <c:spPr>
            <a:ln w="28575" cap="rnd">
              <a:solidFill>
                <a:schemeClr val="bg1">
                  <a:lumMod val="50000"/>
                </a:schemeClr>
              </a:solidFill>
              <a:round/>
            </a:ln>
            <a:effectLst/>
          </c:spPr>
          <c:marker>
            <c:symbol val="none"/>
          </c:marker>
          <c:cat>
            <c:strRef>
              <c:f>FSLI_Other!$B$16:$B$21</c:f>
              <c:strCache>
                <c:ptCount val="6"/>
                <c:pt idx="0">
                  <c:v>Other FSLI 1</c:v>
                </c:pt>
                <c:pt idx="1">
                  <c:v>Other FSLI 2</c:v>
                </c:pt>
                <c:pt idx="2">
                  <c:v>Other FSLI 3</c:v>
                </c:pt>
                <c:pt idx="3">
                  <c:v>Other FSLI 4</c:v>
                </c:pt>
                <c:pt idx="4">
                  <c:v>Other FSLI 5</c:v>
                </c:pt>
                <c:pt idx="5">
                  <c:v>Other FSLI 6</c:v>
                </c:pt>
              </c:strCache>
            </c:strRef>
          </c:cat>
          <c:val>
            <c:numRef>
              <c:f>FSLI_Other!$D$16:$D$21</c:f>
              <c:numCache>
                <c:formatCode>General</c:formatCode>
                <c:ptCount val="6"/>
                <c:pt idx="0">
                  <c:v>100</c:v>
                </c:pt>
                <c:pt idx="1">
                  <c:v>100</c:v>
                </c:pt>
                <c:pt idx="2">
                  <c:v>100</c:v>
                </c:pt>
                <c:pt idx="3">
                  <c:v>100</c:v>
                </c:pt>
                <c:pt idx="4">
                  <c:v>100</c:v>
                </c:pt>
                <c:pt idx="5">
                  <c:v>100</c:v>
                </c:pt>
              </c:numCache>
            </c:numRef>
          </c:val>
          <c:smooth val="0"/>
        </c:ser>
        <c:ser>
          <c:idx val="2"/>
          <c:order val="2"/>
          <c:tx>
            <c:strRef>
              <c:f>FSLI_Other!$E$15</c:f>
              <c:strCache>
                <c:ptCount val="1"/>
                <c:pt idx="0">
                  <c:v>De minimis SUM</c:v>
                </c:pt>
              </c:strCache>
            </c:strRef>
          </c:tx>
          <c:spPr>
            <a:ln w="28575" cap="rnd">
              <a:solidFill>
                <a:schemeClr val="accent3"/>
              </a:solidFill>
              <a:prstDash val="dash"/>
              <a:round/>
            </a:ln>
            <a:effectLst/>
          </c:spPr>
          <c:marker>
            <c:symbol val="none"/>
          </c:marker>
          <c:cat>
            <c:strRef>
              <c:f>FSLI_Other!$B$16:$B$21</c:f>
              <c:strCache>
                <c:ptCount val="6"/>
                <c:pt idx="0">
                  <c:v>Other FSLI 1</c:v>
                </c:pt>
                <c:pt idx="1">
                  <c:v>Other FSLI 2</c:v>
                </c:pt>
                <c:pt idx="2">
                  <c:v>Other FSLI 3</c:v>
                </c:pt>
                <c:pt idx="3">
                  <c:v>Other FSLI 4</c:v>
                </c:pt>
                <c:pt idx="4">
                  <c:v>Other FSLI 5</c:v>
                </c:pt>
                <c:pt idx="5">
                  <c:v>Other FSLI 6</c:v>
                </c:pt>
              </c:strCache>
            </c:strRef>
          </c:cat>
          <c:val>
            <c:numRef>
              <c:f>FSLI_Other!$E$16:$E$21</c:f>
              <c:numCache>
                <c:formatCode>General</c:formatCode>
                <c:ptCount val="6"/>
                <c:pt idx="0">
                  <c:v>10</c:v>
                </c:pt>
                <c:pt idx="1">
                  <c:v>10</c:v>
                </c:pt>
                <c:pt idx="2">
                  <c:v>10</c:v>
                </c:pt>
                <c:pt idx="3">
                  <c:v>10</c:v>
                </c:pt>
                <c:pt idx="4">
                  <c:v>10</c:v>
                </c:pt>
                <c:pt idx="5">
                  <c:v>10</c:v>
                </c:pt>
              </c:numCache>
            </c:numRef>
          </c:val>
          <c:smooth val="0"/>
        </c:ser>
        <c:dLbls>
          <c:showLegendKey val="0"/>
          <c:showVal val="0"/>
          <c:showCatName val="0"/>
          <c:showSerName val="0"/>
          <c:showPercent val="0"/>
          <c:showBubbleSize val="0"/>
        </c:dLbls>
        <c:marker val="1"/>
        <c:smooth val="0"/>
        <c:axId val="471151432"/>
        <c:axId val="471152216"/>
      </c:lineChart>
      <c:catAx>
        <c:axId val="47115143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152216"/>
        <c:crosses val="autoZero"/>
        <c:auto val="1"/>
        <c:lblAlgn val="ctr"/>
        <c:lblOffset val="100"/>
        <c:noMultiLvlLbl val="0"/>
      </c:catAx>
      <c:valAx>
        <c:axId val="471152216"/>
        <c:scaling>
          <c:orientation val="minMax"/>
        </c:scaling>
        <c:delete val="1"/>
        <c:axPos val="l"/>
        <c:numFmt formatCode="General" sourceLinked="1"/>
        <c:majorTickMark val="none"/>
        <c:minorTickMark val="none"/>
        <c:tickLblPos val="nextTo"/>
        <c:crossAx val="471151432"/>
        <c:crosses val="autoZero"/>
        <c:crossBetween val="between"/>
      </c:valAx>
      <c:spPr>
        <a:noFill/>
        <a:ln>
          <a:noFill/>
        </a:ln>
        <a:effectLst/>
      </c:spPr>
    </c:plotArea>
    <c:legend>
      <c:legendPos val="r"/>
      <c:layout>
        <c:manualLayout>
          <c:xMode val="edge"/>
          <c:yMode val="edge"/>
          <c:x val="0.78832906360045585"/>
          <c:y val="0.29834920801289189"/>
          <c:w val="0.17721319247498851"/>
          <c:h val="0.27835715627060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Source of Audit Evidence for FSLIs with Significant Risk</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16817271692141422"/>
          <c:w val="0.97216433978322503"/>
          <c:h val="0.72467263972518137"/>
        </c:manualLayout>
      </c:layout>
      <c:barChart>
        <c:barDir val="col"/>
        <c:grouping val="percentStacked"/>
        <c:varyColors val="0"/>
        <c:ser>
          <c:idx val="5"/>
          <c:order val="0"/>
          <c:tx>
            <c:strRef>
              <c:f>'Source of Audit Evidence'!$C$14</c:f>
              <c:strCache>
                <c:ptCount val="1"/>
                <c:pt idx="0">
                  <c:v>Test of details</c:v>
                </c:pt>
              </c:strCache>
            </c:strRef>
          </c:tx>
          <c:spPr>
            <a:solidFill>
              <a:srgbClr val="334F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'Source of Audit Evidence'!$C$15:$C$20</c:f>
              <c:numCache>
                <c:formatCode>0%</c:formatCode>
                <c:ptCount val="6"/>
                <c:pt idx="0">
                  <c:v>0.1</c:v>
                </c:pt>
                <c:pt idx="1">
                  <c:v>1</c:v>
                </c:pt>
                <c:pt idx="3">
                  <c:v>0.33</c:v>
                </c:pt>
                <c:pt idx="4">
                  <c:v>0.25</c:v>
                </c:pt>
                <c:pt idx="5">
                  <c:v>0.5</c:v>
                </c:pt>
              </c:numCache>
            </c:numRef>
          </c:val>
        </c:ser>
        <c:ser>
          <c:idx val="0"/>
          <c:order val="1"/>
          <c:tx>
            <c:strRef>
              <c:f>'Source of Audit Evidence'!$D$14</c:f>
              <c:strCache>
                <c:ptCount val="1"/>
                <c:pt idx="0">
                  <c:v>Substantive analytics</c:v>
                </c:pt>
              </c:strCache>
            </c:strRef>
          </c:tx>
          <c:spPr>
            <a:solidFill>
              <a:srgbClr val="018B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 of Audit Evidence'!$B$15:$B$20</c:f>
              <c:strCache>
                <c:ptCount val="6"/>
                <c:pt idx="0">
                  <c:v>FSLI1</c:v>
                </c:pt>
                <c:pt idx="1">
                  <c:v>FSLI3</c:v>
                </c:pt>
                <c:pt idx="2">
                  <c:v>FSLI4</c:v>
                </c:pt>
                <c:pt idx="3">
                  <c:v>FSLI5</c:v>
                </c:pt>
                <c:pt idx="4">
                  <c:v>FSLI6</c:v>
                </c:pt>
                <c:pt idx="5">
                  <c:v>FSLI2</c:v>
                </c:pt>
              </c:strCache>
            </c:strRef>
          </c:cat>
          <c:val>
            <c:numRef>
              <c:f>'Source of Audit Evidence'!$D$15:$D$20</c:f>
              <c:numCache>
                <c:formatCode>General</c:formatCode>
                <c:ptCount val="6"/>
                <c:pt idx="0" formatCode="0%">
                  <c:v>0.3</c:v>
                </c:pt>
                <c:pt idx="2" formatCode="0%">
                  <c:v>1</c:v>
                </c:pt>
                <c:pt idx="3" formatCode="0%">
                  <c:v>0.33</c:v>
                </c:pt>
                <c:pt idx="4" formatCode="0%">
                  <c:v>0.5</c:v>
                </c:pt>
                <c:pt idx="5" formatCode="0%">
                  <c:v>0.5</c:v>
                </c:pt>
              </c:numCache>
            </c:numRef>
          </c:val>
        </c:ser>
        <c:ser>
          <c:idx val="2"/>
          <c:order val="2"/>
          <c:tx>
            <c:strRef>
              <c:f>'Source of Audit Evidence'!$E$14</c:f>
              <c:strCache>
                <c:ptCount val="1"/>
                <c:pt idx="0">
                  <c:v>Controls</c:v>
                </c:pt>
              </c:strCache>
            </c:strRef>
          </c:tx>
          <c:spPr>
            <a:solidFill>
              <a:srgbClr val="BCD9DA"/>
            </a:solidFill>
            <a:ln>
              <a:noFill/>
              <a:prstDash val="dash"/>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 of Audit Evidence'!$B$15:$B$20</c:f>
              <c:strCache>
                <c:ptCount val="6"/>
                <c:pt idx="0">
                  <c:v>FSLI1</c:v>
                </c:pt>
                <c:pt idx="1">
                  <c:v>FSLI3</c:v>
                </c:pt>
                <c:pt idx="2">
                  <c:v>FSLI4</c:v>
                </c:pt>
                <c:pt idx="3">
                  <c:v>FSLI5</c:v>
                </c:pt>
                <c:pt idx="4">
                  <c:v>FSLI6</c:v>
                </c:pt>
                <c:pt idx="5">
                  <c:v>FSLI2</c:v>
                </c:pt>
              </c:strCache>
            </c:strRef>
          </c:cat>
          <c:val>
            <c:numRef>
              <c:f>'Source of Audit Evidence'!$E$15:$E$20</c:f>
              <c:numCache>
                <c:formatCode>General</c:formatCode>
                <c:ptCount val="6"/>
                <c:pt idx="0" formatCode="0%">
                  <c:v>0.7</c:v>
                </c:pt>
                <c:pt idx="3" formatCode="0%">
                  <c:v>0.34</c:v>
                </c:pt>
                <c:pt idx="4" formatCode="0%">
                  <c:v>0.25</c:v>
                </c:pt>
                <c:pt idx="5" formatCode="0%">
                  <c:v>0.1</c:v>
                </c:pt>
              </c:numCache>
            </c:numRef>
          </c:val>
        </c:ser>
        <c:dLbls>
          <c:showLegendKey val="0"/>
          <c:showVal val="0"/>
          <c:showCatName val="0"/>
          <c:showSerName val="0"/>
          <c:showPercent val="0"/>
          <c:showBubbleSize val="0"/>
        </c:dLbls>
        <c:gapWidth val="60"/>
        <c:overlap val="100"/>
        <c:axId val="471154960"/>
        <c:axId val="471149472"/>
        <c:extLst/>
      </c:barChart>
      <c:catAx>
        <c:axId val="47115496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149472"/>
        <c:crosses val="autoZero"/>
        <c:auto val="1"/>
        <c:lblAlgn val="ctr"/>
        <c:lblOffset val="100"/>
        <c:noMultiLvlLbl val="0"/>
      </c:catAx>
      <c:valAx>
        <c:axId val="471149472"/>
        <c:scaling>
          <c:orientation val="minMax"/>
        </c:scaling>
        <c:delete val="1"/>
        <c:axPos val="l"/>
        <c:numFmt formatCode="0%" sourceLinked="1"/>
        <c:majorTickMark val="none"/>
        <c:minorTickMark val="none"/>
        <c:tickLblPos val="nextTo"/>
        <c:crossAx val="471154960"/>
        <c:crosses val="autoZero"/>
        <c:crossBetween val="between"/>
      </c:valAx>
      <c:spPr>
        <a:noFill/>
        <a:ln>
          <a:noFill/>
        </a:ln>
        <a:effectLst/>
      </c:spPr>
    </c:plotArea>
    <c:legend>
      <c:legendPos val="t"/>
      <c:layout>
        <c:manualLayout>
          <c:xMode val="edge"/>
          <c:yMode val="edge"/>
          <c:x val="0.20249697561389732"/>
          <c:y val="0.10221480816736143"/>
          <c:w val="0.58643925405550723"/>
          <c:h val="4.67973325297732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CA" sz="1000" b="1">
                <a:solidFill>
                  <a:schemeClr val="tx1">
                    <a:lumMod val="65000"/>
                    <a:lumOff val="35000"/>
                  </a:schemeClr>
                </a:solidFill>
              </a:rPr>
              <a:t>in millions</a:t>
            </a:r>
          </a:p>
        </c:rich>
      </c:tx>
      <c:layout>
        <c:manualLayout>
          <c:xMode val="edge"/>
          <c:yMode val="edge"/>
          <c:x val="5.4412679958080745E-2"/>
          <c:y val="4.94770296570071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8619109116963848E-2"/>
          <c:y val="0.31049751243781093"/>
          <c:w val="0.88842209716073084"/>
          <c:h val="0.60448583852391591"/>
        </c:manualLayout>
      </c:layout>
      <c:bar3DChart>
        <c:barDir val="col"/>
        <c:grouping val="clustered"/>
        <c:varyColors val="0"/>
        <c:ser>
          <c:idx val="0"/>
          <c:order val="0"/>
          <c:tx>
            <c:strRef>
              <c:f>Materiality!$C$15</c:f>
              <c:strCache>
                <c:ptCount val="1"/>
                <c:pt idx="0">
                  <c:v>2021</c:v>
                </c:pt>
              </c:strCache>
            </c:strRef>
          </c:tx>
          <c:spPr>
            <a:solidFill>
              <a:schemeClr val="bg1"/>
            </a:solidFill>
            <a:ln>
              <a:noFill/>
            </a:ln>
            <a:effectLst/>
            <a:sp3d/>
          </c:spPr>
          <c:invertIfNegative val="0"/>
          <c:dLbls>
            <c:dLbl>
              <c:idx val="0"/>
              <c:layout>
                <c:manualLayout>
                  <c:x val="-2.7465344153255045E-17"/>
                  <c:y val="7.7097505668934238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t"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
            </c:numLit>
          </c:cat>
          <c:val>
            <c:numRef>
              <c:f>Materiality!$D$15</c:f>
              <c:numCache>
                <c:formatCode>General</c:formatCode>
                <c:ptCount val="1"/>
                <c:pt idx="0">
                  <c:v>5.7</c:v>
                </c:pt>
              </c:numCache>
            </c:numRef>
          </c:val>
        </c:ser>
        <c:ser>
          <c:idx val="1"/>
          <c:order val="1"/>
          <c:tx>
            <c:strRef>
              <c:f>Materiality!$E$14</c:f>
              <c:strCache>
                <c:ptCount val="1"/>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
            </c:numLit>
          </c:cat>
          <c:val>
            <c:numRef>
              <c:f>Materiality!$E$16:$E$17</c:f>
              <c:numCache>
                <c:formatCode>General</c:formatCode>
                <c:ptCount val="2"/>
              </c:numCache>
            </c:numRef>
          </c:val>
        </c:ser>
        <c:ser>
          <c:idx val="2"/>
          <c:order val="2"/>
          <c:tx>
            <c:strRef>
              <c:f>Materiality!$C$16</c:f>
              <c:strCache>
                <c:ptCount val="1"/>
                <c:pt idx="0">
                  <c:v>2020</c:v>
                </c:pt>
              </c:strCache>
            </c:strRef>
          </c:tx>
          <c:spPr>
            <a:solidFill>
              <a:srgbClr val="334F74"/>
            </a:solidFill>
            <a:ln>
              <a:noFill/>
            </a:ln>
            <a:effectLst/>
            <a:sp3d/>
          </c:spPr>
          <c:invertIfNegative val="0"/>
          <c:dLbls>
            <c:dLbl>
              <c:idx val="0"/>
              <c:layout>
                <c:manualLayout>
                  <c:x val="0"/>
                  <c:y val="8.6021524798131646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
            </c:numLit>
          </c:cat>
          <c:val>
            <c:numRef>
              <c:f>Materiality!$D$16</c:f>
              <c:numCache>
                <c:formatCode>General</c:formatCode>
                <c:ptCount val="1"/>
                <c:pt idx="0">
                  <c:v>5.7</c:v>
                </c:pt>
              </c:numCache>
            </c:numRef>
          </c:val>
        </c:ser>
        <c:dLbls>
          <c:showLegendKey val="0"/>
          <c:showVal val="1"/>
          <c:showCatName val="0"/>
          <c:showSerName val="0"/>
          <c:showPercent val="0"/>
          <c:showBubbleSize val="0"/>
        </c:dLbls>
        <c:gapWidth val="150"/>
        <c:shape val="box"/>
        <c:axId val="471148296"/>
        <c:axId val="471149864"/>
        <c:axId val="0"/>
      </c:bar3DChart>
      <c:catAx>
        <c:axId val="4711482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149864"/>
        <c:crosses val="autoZero"/>
        <c:auto val="1"/>
        <c:lblAlgn val="ctr"/>
        <c:lblOffset val="100"/>
        <c:noMultiLvlLbl val="0"/>
      </c:catAx>
      <c:valAx>
        <c:axId val="471149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148296"/>
        <c:crosses val="autoZero"/>
        <c:crossBetween val="between"/>
      </c:valAx>
      <c:spPr>
        <a:solidFill>
          <a:srgbClr val="91BFC1"/>
        </a:solidFill>
        <a:ln>
          <a:noFill/>
        </a:ln>
        <a:effectLst/>
      </c:spPr>
    </c:plotArea>
    <c:legend>
      <c:legendPos val="b"/>
      <c:legendEntry>
        <c:idx val="1"/>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rgbClr val="91BFC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594360</xdr:colOff>
      <xdr:row>18</xdr:row>
      <xdr:rowOff>53340</xdr:rowOff>
    </xdr:from>
    <xdr:to>
      <xdr:col>2</xdr:col>
      <xdr:colOff>560070</xdr:colOff>
      <xdr:row>35</xdr:row>
      <xdr:rowOff>45720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594360</xdr:colOff>
      <xdr:row>22</xdr:row>
      <xdr:rowOff>53340</xdr:rowOff>
    </xdr:from>
    <xdr:to>
      <xdr:col>9</xdr:col>
      <xdr:colOff>236220</xdr:colOff>
      <xdr:row>47</xdr:row>
      <xdr:rowOff>60960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594360</xdr:colOff>
      <xdr:row>22</xdr:row>
      <xdr:rowOff>53340</xdr:rowOff>
    </xdr:from>
    <xdr:to>
      <xdr:col>9</xdr:col>
      <xdr:colOff>236220</xdr:colOff>
      <xdr:row>47</xdr:row>
      <xdr:rowOff>60960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594360</xdr:colOff>
      <xdr:row>22</xdr:row>
      <xdr:rowOff>53340</xdr:rowOff>
    </xdr:from>
    <xdr:to>
      <xdr:col>9</xdr:col>
      <xdr:colOff>236220</xdr:colOff>
      <xdr:row>47</xdr:row>
      <xdr:rowOff>60960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594360</xdr:colOff>
      <xdr:row>22</xdr:row>
      <xdr:rowOff>53340</xdr:rowOff>
    </xdr:from>
    <xdr:to>
      <xdr:col>9</xdr:col>
      <xdr:colOff>236220</xdr:colOff>
      <xdr:row>47</xdr:row>
      <xdr:rowOff>60960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594360</xdr:colOff>
      <xdr:row>22</xdr:row>
      <xdr:rowOff>53340</xdr:rowOff>
    </xdr:from>
    <xdr:to>
      <xdr:col>9</xdr:col>
      <xdr:colOff>236220</xdr:colOff>
      <xdr:row>47</xdr:row>
      <xdr:rowOff>60960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1336040</xdr:colOff>
      <xdr:row>21</xdr:row>
      <xdr:rowOff>111760</xdr:rowOff>
    </xdr:from>
    <xdr:to>
      <xdr:col>4</xdr:col>
      <xdr:colOff>934720</xdr:colOff>
      <xdr:row>44</xdr:row>
      <xdr:rowOff>50800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590549</xdr:colOff>
      <xdr:row>18</xdr:row>
      <xdr:rowOff>0</xdr:rowOff>
    </xdr:from>
    <xdr:to>
      <xdr:col>3</xdr:col>
      <xdr:colOff>61912</xdr:colOff>
      <xdr:row>32</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1190624</xdr:colOff>
      <xdr:row>25</xdr:row>
      <xdr:rowOff>104774</xdr:rowOff>
    </xdr:from>
    <xdr:to>
      <xdr:col>2</xdr:col>
      <xdr:colOff>425450</xdr:colOff>
      <xdr:row>28</xdr:row>
      <xdr:rowOff>101599</xdr:rowOff>
    </xdr:to>
    <xdr:sp macro="" textlink="">
      <xdr:nvSpPr>
        <xdr:cNvPr id="5" name="Text Box 2"/>
        <xdr:cNvSpPr txBox="1">
          <a:spLocks noChangeArrowheads="1"/>
        </xdr:cNvSpPr>
      </xdr:nvSpPr>
      <xdr:spPr bwMode="auto">
        <a:xfrm>
          <a:off x="3613148" y="4708524"/>
          <a:ext cx="1365252" cy="549275"/>
        </a:xfrm>
        <a:prstGeom prst="rect">
          <a:avLst/>
        </a:prstGeom>
        <a:solidFill>
          <a:srgbClr val="91BFC1"/>
        </a:solidFill>
        <a:ln w="9525">
          <a:noFill/>
          <a:miter lim="800000"/>
          <a:headEnd/>
          <a:tailEnd/>
        </a:ln>
      </xdr:spPr>
      <xdr:txBody>
        <a:bodyPr rot="0" vert="horz" wrap="square" lIns="91440" tIns="45720" rIns="91440" bIns="45720" anchor="t" anchorCtr="0">
          <a:noAutofit/>
        </a:bodyPr>
        <a:lstStyle/>
        <a:p>
          <a:pPr>
            <a:spcAft>
              <a:spcPts val="0"/>
            </a:spcAft>
          </a:pPr>
          <a:r>
            <a:rPr lang="en-CA" sz="1100">
              <a:solidFill>
                <a:schemeClr val="tx1">
                  <a:lumMod val="65000"/>
                  <a:lumOff val="35000"/>
                </a:schemeClr>
              </a:solidFill>
              <a:effectLst/>
              <a:latin typeface="Arial" panose="020B0604020202020204" pitchFamily="34" charset="0"/>
              <a:ea typeface="Times New Roman" panose="02020603050405020304" pitchFamily="18" charset="0"/>
              <a:cs typeface="Times New Roman" panose="02020603050405020304" pitchFamily="18" charset="0"/>
            </a:rPr>
            <a:t>The reporting threshold for errors will be $XXXX</a:t>
          </a:r>
        </a:p>
      </xdr:txBody>
    </xdr:sp>
    <xdr:clientData/>
  </xdr:twoCellAnchor>
</xdr:wsDr>
</file>

<file path=xl/tables/table1.xml><?xml version="1.0" encoding="utf-8"?>
<table xmlns="http://schemas.openxmlformats.org/spreadsheetml/2006/main" id="3" name="FSLI_Details64" displayName="FSLI_Details64" ref="B14:E17" totalsRowShown="0" headerRowDxfId="21">
  <autoFilter ref="B14:E17"/>
  <sortState ref="B15:E17">
    <sortCondition descending="1" ref="C14:C17"/>
  </sortState>
  <tableColumns count="4">
    <tableColumn id="1" name="FSLI"/>
    <tableColumn id="2" name="Amount"/>
    <tableColumn id="3" name="Materiality"/>
    <tableColumn id="4" name="De Minimis SUM" dataDxfId="20"/>
  </tableColumns>
  <tableStyleInfo name="TableStyleMedium2" showFirstColumn="0" showLastColumn="0" showRowStripes="1" showColumnStripes="0"/>
</table>
</file>

<file path=xl/tables/table2.xml><?xml version="1.0" encoding="utf-8"?>
<table xmlns="http://schemas.openxmlformats.org/spreadsheetml/2006/main" id="1" name="FSLI_Assets" displayName="FSLI_Assets" ref="B15:H21" totalsRowShown="0" headerRowDxfId="19" tableBorderDxfId="18">
  <autoFilter ref="B15:H21"/>
  <sortState ref="B14:I19">
    <sortCondition ref="F14:F19"/>
    <sortCondition descending="1" ref="C14:C19"/>
  </sortState>
  <tableColumns count="7">
    <tableColumn id="1" name="FSLI"/>
    <tableColumn id="2" name="Amount"/>
    <tableColumn id="3" name="Materiality"/>
    <tableColumn id="4" name="De minimis SUM"/>
    <tableColumn id="5" name="Risk"/>
    <tableColumn id="6" name="Normal risk" dataDxfId="17">
      <calculatedColumnFormula>IF(FSLI_Assets[[#This Row],[Risk]]=1,FSLI_Assets[[#This Row],[Amount]],"")</calculatedColumnFormula>
    </tableColumn>
    <tableColumn id="7" name="Significant risk" dataDxfId="16">
      <calculatedColumnFormula>IF(FSLI_Assets[[#This Row],[Risk]]=2,FSLI_Assets[[#This Row],[Amount]],"")</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4" name="FSLI_Liabilities" displayName="FSLI_Liabilities" ref="B15:H21" totalsRowShown="0" headerRowDxfId="15">
  <autoFilter ref="B15:H21"/>
  <sortState ref="B14:I19">
    <sortCondition ref="F14:F19"/>
    <sortCondition descending="1" ref="C14:C19"/>
  </sortState>
  <tableColumns count="7">
    <tableColumn id="1" name="FSLI"/>
    <tableColumn id="2" name="Amount"/>
    <tableColumn id="3" name="Materiality"/>
    <tableColumn id="4" name="De minimis SUM"/>
    <tableColumn id="5" name="Risk"/>
    <tableColumn id="6" name="Normal risk" dataDxfId="14">
      <calculatedColumnFormula>IF(FSLI_Liabilities[[#This Row],[Risk]]=1,FSLI_Liabilities[[#This Row],[Amount]],"")</calculatedColumnFormula>
    </tableColumn>
    <tableColumn id="7" name="Significant risk" dataDxfId="13">
      <calculatedColumnFormula>IF(FSLI_Liabilities[[#This Row],[Risk]]=2,FSLI_Liabilities[[#This Row],[Amount]],"")</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5" name="FSLI_Revenue" displayName="FSLI_Revenue" ref="B15:H21" totalsRowShown="0" headerRowDxfId="12">
  <autoFilter ref="B15:H21"/>
  <sortState ref="B14:I19">
    <sortCondition ref="F14:F19"/>
    <sortCondition descending="1" ref="C14:C19"/>
  </sortState>
  <tableColumns count="7">
    <tableColumn id="1" name="FSLI"/>
    <tableColumn id="2" name="Amount"/>
    <tableColumn id="3" name="Materiality"/>
    <tableColumn id="4" name="De minimis SUM"/>
    <tableColumn id="5" name="Risk"/>
    <tableColumn id="6" name="Normal risk" dataDxfId="11">
      <calculatedColumnFormula>IF(FSLI_Revenue[[#This Row],[Risk]]=1,FSLI_Revenue[[#This Row],[Amount]],"")</calculatedColumnFormula>
    </tableColumn>
    <tableColumn id="7" name="Significant risk" dataDxfId="10">
      <calculatedColumnFormula>IF(FSLI_Revenue[[#This Row],[Risk]]=2,FSLI_Revenue[[#This Row],[Amount]],"")</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6" name="FSLI_Expenses" displayName="FSLI_Expenses" ref="B15:H22" totalsRowShown="0" headerRowDxfId="9">
  <autoFilter ref="B15:H22"/>
  <sortState ref="B14:I19">
    <sortCondition ref="F14:F19"/>
    <sortCondition descending="1" ref="C14:C19"/>
  </sortState>
  <tableColumns count="7">
    <tableColumn id="1" name="FSLI"/>
    <tableColumn id="2" name="Amount"/>
    <tableColumn id="3" name="Materiality"/>
    <tableColumn id="4" name="De minimis SUM"/>
    <tableColumn id="5" name="Risk"/>
    <tableColumn id="6" name="Normal risk" dataDxfId="8">
      <calculatedColumnFormula>IF(FSLI_Expenses[[#This Row],[Risk]]=1,FSLI_Other[[#This Row],[Amount]],"")</calculatedColumnFormula>
    </tableColumn>
    <tableColumn id="7" name="Significant risk" dataDxfId="7">
      <calculatedColumnFormula>IF(FSLI_Expenses[[#This Row],[Risk]]=2,FSLI_Expenses[[#This Row],[Amount]],"")</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7" name="FSLI_Other" displayName="FSLI_Other" ref="B15:H21" totalsRowShown="0" headerRowDxfId="6">
  <autoFilter ref="B15:H21"/>
  <sortState ref="B14:I19">
    <sortCondition ref="F14:F19"/>
    <sortCondition descending="1" ref="C14:C19"/>
  </sortState>
  <tableColumns count="7">
    <tableColumn id="1" name="FSLI"/>
    <tableColumn id="2" name="Amount"/>
    <tableColumn id="3" name="Materiality"/>
    <tableColumn id="4" name="De minimis SUM"/>
    <tableColumn id="5" name="Risk"/>
    <tableColumn id="6" name="Normal risk" dataDxfId="5">
      <calculatedColumnFormula>IF(FSLI_Other[[#This Row],[Risk]]=1,FSLI_Other[[#This Row],[Amount]],"")</calculatedColumnFormula>
    </tableColumn>
    <tableColumn id="7" name="Significant risk" dataDxfId="4">
      <calculatedColumnFormula>IF(FSLI_Other[[#This Row],[Risk]]=2,FSLI_Other[[#This Row],[Amount]],"")</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2" name="FSLI_Details63" displayName="FSLI_Details63" ref="B14:F20" totalsRowShown="0" headerRowDxfId="3" headerRowBorderDxfId="2">
  <autoFilter ref="B14:F20"/>
  <sortState ref="B15:F20">
    <sortCondition ref="F14:F20"/>
  </sortState>
  <tableColumns count="5">
    <tableColumn id="1" name="FSLI"/>
    <tableColumn id="2" name="Test of details"/>
    <tableColumn id="3" name="Substantive analytics"/>
    <tableColumn id="4" name="Controls"/>
    <tableColumn id="5" name="Presentation order" dataDxfId="1"/>
  </tableColumns>
  <tableStyleInfo name="TableStyleMedium2" showFirstColumn="0" showLastColumn="0" showRowStripes="1" showColumnStripes="0"/>
</table>
</file>

<file path=xl/tables/table8.xml><?xml version="1.0" encoding="utf-8"?>
<table xmlns="http://schemas.openxmlformats.org/spreadsheetml/2006/main" id="9" name="tbl_Materiality" displayName="tbl_Materiality" ref="B14:D16" totalsRowShown="0" headerRowDxfId="0">
  <autoFilter ref="B14:D16"/>
  <sortState ref="B15:D16">
    <sortCondition descending="1" ref="C14:C16"/>
  </sortState>
  <tableColumns count="3">
    <tableColumn id="1" name="Materiality"/>
    <tableColumn id="2" name="Year"/>
    <tableColumn id="3" name="Amou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3"/>
  <sheetViews>
    <sheetView showGridLines="0" tabSelected="1" zoomScaleNormal="100" workbookViewId="0">
      <selection activeCell="B1" sqref="B1"/>
    </sheetView>
  </sheetViews>
  <sheetFormatPr defaultColWidth="8.81640625" defaultRowHeight="14.5" x14ac:dyDescent="0.35"/>
  <cols>
    <col min="2" max="2" width="73.7265625" bestFit="1" customWidth="1"/>
  </cols>
  <sheetData>
    <row r="1" spans="2:3" x14ac:dyDescent="0.35">
      <c r="B1" s="10" t="s">
        <v>82</v>
      </c>
    </row>
    <row r="4" spans="2:3" x14ac:dyDescent="0.35">
      <c r="B4" s="3" t="s">
        <v>74</v>
      </c>
      <c r="C4" s="3" t="s">
        <v>39</v>
      </c>
    </row>
    <row r="5" spans="2:3" x14ac:dyDescent="0.35">
      <c r="B5" s="6" t="s">
        <v>75</v>
      </c>
      <c r="C5" s="7" t="s">
        <v>39</v>
      </c>
    </row>
    <row r="6" spans="2:3" x14ac:dyDescent="0.35">
      <c r="B6" s="6" t="s">
        <v>61</v>
      </c>
      <c r="C6" s="7"/>
    </row>
    <row r="7" spans="2:3" x14ac:dyDescent="0.35">
      <c r="B7" s="6" t="s">
        <v>34</v>
      </c>
      <c r="C7" s="7" t="s">
        <v>39</v>
      </c>
    </row>
    <row r="8" spans="2:3" x14ac:dyDescent="0.35">
      <c r="B8" s="6" t="s">
        <v>35</v>
      </c>
      <c r="C8" s="7" t="s">
        <v>39</v>
      </c>
    </row>
    <row r="9" spans="2:3" x14ac:dyDescent="0.35">
      <c r="B9" s="6" t="s">
        <v>36</v>
      </c>
      <c r="C9" s="7" t="s">
        <v>39</v>
      </c>
    </row>
    <row r="10" spans="2:3" x14ac:dyDescent="0.35">
      <c r="B10" s="6" t="s">
        <v>37</v>
      </c>
      <c r="C10" s="7" t="s">
        <v>39</v>
      </c>
    </row>
    <row r="11" spans="2:3" x14ac:dyDescent="0.35">
      <c r="B11" s="6" t="s">
        <v>38</v>
      </c>
      <c r="C11" s="7" t="s">
        <v>39</v>
      </c>
    </row>
    <row r="12" spans="2:3" x14ac:dyDescent="0.35">
      <c r="B12" s="8" t="s">
        <v>70</v>
      </c>
      <c r="C12" s="7" t="s">
        <v>39</v>
      </c>
    </row>
    <row r="13" spans="2:3" x14ac:dyDescent="0.35">
      <c r="B13" s="6" t="s">
        <v>94</v>
      </c>
      <c r="C13" s="4" t="s">
        <v>39</v>
      </c>
    </row>
  </sheetData>
  <dataValidations count="1">
    <dataValidation type="list" showErrorMessage="1" sqref="B1">
      <formula1>SecurityLabel</formula1>
    </dataValidation>
  </dataValidations>
  <hyperlinks>
    <hyperlink ref="C5" location="'FSLI_Significant Risk_Only'!A1" display="Link"/>
    <hyperlink ref="C7" location="FSLI_Assets!A1" display="Link"/>
    <hyperlink ref="C8" location="FSLI_Liabilities!A1" display="Link"/>
    <hyperlink ref="C9" location="FSLI_Revenue!A1" display="Link"/>
    <hyperlink ref="C10" location="FSLI_Expenses!A1" display="Link"/>
    <hyperlink ref="C11" location="FSLI_Other!A1" display="Link"/>
    <hyperlink ref="C12" location="'Source of Audit Evidence'!A1" display="Link"/>
    <hyperlink ref="C13" location="Materiality!A1" display="Link"/>
  </hyperlinks>
  <pageMargins left="0.70866141732283472" right="0.70866141732283472" top="0.74803149606299213" bottom="0.74803149606299213" header="0.31496062992125984" footer="0.31496062992125984"/>
  <pageSetup orientation="portrait" r:id="rId1"/>
  <headerFooter>
    <oddFooter xml:space="preserve">&amp;L&amp;"Arial,Regular"&amp;8Data Visualization Tool—RAC–Plan and RAC–Results Step 1
Dec-2020
Template Owner: Audit Services
</oddFooter>
    <firstFooter>&amp;L&amp;"Arial,Regular"&amp;8Data Visualiation Tool—RAC–Plan and RAC–Results—Step 1
Sep-2016
Template owner: Audit Services</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1" sqref="B1:J2"/>
    </sheetView>
  </sheetViews>
  <sheetFormatPr defaultRowHeight="14.5" x14ac:dyDescent="0.35"/>
  <cols>
    <col min="1" max="1" width="36.81640625" customWidth="1"/>
  </cols>
  <sheetData>
    <row r="1" spans="1:1" x14ac:dyDescent="0.35">
      <c r="A1" s="9" t="s">
        <v>76</v>
      </c>
    </row>
    <row r="2" spans="1:1" x14ac:dyDescent="0.35">
      <c r="A2" s="9" t="s">
        <v>77</v>
      </c>
    </row>
    <row r="3" spans="1:1" x14ac:dyDescent="0.35">
      <c r="A3" s="9" t="s">
        <v>78</v>
      </c>
    </row>
    <row r="4" spans="1:1" x14ac:dyDescent="0.35">
      <c r="A4" s="9" t="s">
        <v>79</v>
      </c>
    </row>
    <row r="5" spans="1:1" x14ac:dyDescent="0.35">
      <c r="A5" s="9" t="s">
        <v>80</v>
      </c>
    </row>
    <row r="6" spans="1:1" x14ac:dyDescent="0.35">
      <c r="A6" s="9" t="s">
        <v>81</v>
      </c>
    </row>
    <row r="7" spans="1:1" x14ac:dyDescent="0.35">
      <c r="A7" s="9" t="s">
        <v>82</v>
      </c>
    </row>
    <row r="8" spans="1:1" x14ac:dyDescent="0.35">
      <c r="A8" s="9" t="s">
        <v>83</v>
      </c>
    </row>
    <row r="9" spans="1:1" x14ac:dyDescent="0.35">
      <c r="A9" s="9" t="s">
        <v>84</v>
      </c>
    </row>
    <row r="10" spans="1:1" x14ac:dyDescent="0.35">
      <c r="A10" s="9" t="s">
        <v>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7"/>
  <sheetViews>
    <sheetView showFormulas="1" showGridLines="0" zoomScaleNormal="100" workbookViewId="0">
      <selection activeCell="B1" sqref="B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6" max="6" width="6.54296875" bestFit="1" customWidth="1"/>
    <col min="7" max="7" width="12.54296875" customWidth="1"/>
  </cols>
  <sheetData>
    <row r="1" spans="1:7" x14ac:dyDescent="0.35">
      <c r="B1" s="10" t="s">
        <v>82</v>
      </c>
    </row>
    <row r="2" spans="1:7" x14ac:dyDescent="0.35">
      <c r="B2" s="2" t="s">
        <v>46</v>
      </c>
      <c r="D2" s="4" t="s">
        <v>47</v>
      </c>
    </row>
    <row r="4" spans="1:7" x14ac:dyDescent="0.35">
      <c r="B4" s="3" t="s">
        <v>13</v>
      </c>
      <c r="C4" s="5"/>
      <c r="D4" s="5"/>
      <c r="E4" s="5"/>
      <c r="F4" s="5"/>
      <c r="G4" s="5"/>
    </row>
    <row r="5" spans="1:7" x14ac:dyDescent="0.35">
      <c r="B5" s="46" t="s">
        <v>40</v>
      </c>
    </row>
    <row r="7" spans="1:7" x14ac:dyDescent="0.35">
      <c r="B7" s="3" t="s">
        <v>4</v>
      </c>
      <c r="C7" s="5"/>
      <c r="D7" s="5"/>
      <c r="E7" s="5"/>
      <c r="F7" s="5"/>
      <c r="G7" s="5"/>
    </row>
    <row r="8" spans="1:7" x14ac:dyDescent="0.35">
      <c r="B8" s="48" t="s">
        <v>48</v>
      </c>
      <c r="C8" s="48"/>
      <c r="D8" s="48"/>
      <c r="E8" s="48"/>
    </row>
    <row r="9" spans="1:7" x14ac:dyDescent="0.35">
      <c r="B9" s="47" t="s">
        <v>71</v>
      </c>
      <c r="C9" s="47"/>
      <c r="D9" s="47"/>
      <c r="E9" s="47"/>
    </row>
    <row r="10" spans="1:7" x14ac:dyDescent="0.35">
      <c r="B10" s="47" t="s">
        <v>55</v>
      </c>
      <c r="C10" s="47"/>
      <c r="D10" s="47"/>
      <c r="E10" s="47"/>
    </row>
    <row r="11" spans="1:7" x14ac:dyDescent="0.35">
      <c r="B11" s="47" t="s">
        <v>54</v>
      </c>
      <c r="C11" s="47"/>
      <c r="D11" s="47"/>
      <c r="E11" s="47"/>
    </row>
    <row r="12" spans="1:7" x14ac:dyDescent="0.35">
      <c r="B12" s="47" t="s">
        <v>49</v>
      </c>
      <c r="C12" s="47"/>
      <c r="D12" s="47"/>
      <c r="E12" s="47"/>
    </row>
    <row r="13" spans="1:7" x14ac:dyDescent="0.35">
      <c r="A13" s="13"/>
      <c r="B13" s="13"/>
      <c r="C13" s="13"/>
      <c r="D13" s="13"/>
      <c r="E13" s="13"/>
      <c r="F13" s="13"/>
    </row>
    <row r="14" spans="1:7" x14ac:dyDescent="0.35">
      <c r="A14" s="14"/>
      <c r="B14" s="32" t="s">
        <v>3</v>
      </c>
      <c r="C14" s="30" t="s">
        <v>2</v>
      </c>
      <c r="D14" s="34" t="s">
        <v>1</v>
      </c>
      <c r="E14" s="35" t="s">
        <v>86</v>
      </c>
    </row>
    <row r="15" spans="1:7" x14ac:dyDescent="0.35">
      <c r="A15" s="14"/>
      <c r="B15" s="15" t="s">
        <v>62</v>
      </c>
      <c r="C15" s="16">
        <v>88</v>
      </c>
      <c r="D15" s="16">
        <v>100</v>
      </c>
      <c r="E15" s="33">
        <v>10</v>
      </c>
    </row>
    <row r="16" spans="1:7" x14ac:dyDescent="0.35">
      <c r="A16" s="14"/>
      <c r="B16" s="17" t="s">
        <v>63</v>
      </c>
      <c r="C16" s="13">
        <v>77</v>
      </c>
      <c r="D16" s="22">
        <v>100</v>
      </c>
      <c r="E16" s="21">
        <v>10</v>
      </c>
    </row>
    <row r="17" spans="1:5" x14ac:dyDescent="0.35">
      <c r="A17" s="14"/>
      <c r="B17" s="15" t="s">
        <v>64</v>
      </c>
      <c r="C17" s="16">
        <v>75</v>
      </c>
      <c r="D17" s="16">
        <v>100</v>
      </c>
      <c r="E17" s="33">
        <v>10</v>
      </c>
    </row>
  </sheetData>
  <mergeCells count="5">
    <mergeCell ref="B12:E12"/>
    <mergeCell ref="B8:E8"/>
    <mergeCell ref="B9:E9"/>
    <mergeCell ref="B10:E10"/>
    <mergeCell ref="B11:E11"/>
  </mergeCells>
  <dataValidations count="1">
    <dataValidation type="list" showErrorMessage="1" sqref="B1">
      <formula1>SecurityLabel</formula1>
    </dataValidation>
  </dataValidations>
  <hyperlinks>
    <hyperlink ref="D2" location="TOC!A1" display="TOC"/>
  </hyperlinks>
  <pageMargins left="0.70866141732283472" right="0.70866141732283472" top="0.74803149606299213" bottom="0.74803149606299213" header="0.31496062992125984" footer="0.31496062992125984"/>
  <pageSetup orientation="portrait" r:id="rId1"/>
  <headerFooter>
    <oddFooter xml:space="preserve">&amp;L&amp;"Arial,Regular"&amp;8Data Visualization Tool—RAC–Plan and RAC–Results Step 1
Dec-2020
Template Owner: Audit Services
</oddFooter>
    <firstFooter>&amp;L&amp;"Arial,Regular"&amp;8Data Visualiation Tool—RAC–Plan and RAC–Results—Step 1
Sep-2016
Template owner: Audit Services</first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3"/>
  <sheetViews>
    <sheetView showGridLines="0" zoomScaleNormal="100" workbookViewId="0">
      <selection activeCell="B1" sqref="B1:D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7" max="7" width="13.26953125" bestFit="1" customWidth="1"/>
    <col min="8" max="8" width="14.26953125" bestFit="1" customWidth="1"/>
    <col min="9" max="9" width="15.81640625" bestFit="1" customWidth="1"/>
  </cols>
  <sheetData>
    <row r="1" spans="1:9" x14ac:dyDescent="0.35">
      <c r="B1" s="49" t="s">
        <v>82</v>
      </c>
      <c r="C1" s="50"/>
      <c r="D1" s="50"/>
    </row>
    <row r="2" spans="1:9" x14ac:dyDescent="0.35">
      <c r="B2" s="2" t="s">
        <v>46</v>
      </c>
      <c r="D2" s="4" t="s">
        <v>47</v>
      </c>
    </row>
    <row r="4" spans="1:9" x14ac:dyDescent="0.35">
      <c r="B4" s="3" t="s">
        <v>13</v>
      </c>
      <c r="C4" s="5"/>
      <c r="D4" s="5"/>
      <c r="E4" s="5"/>
      <c r="F4" s="5"/>
      <c r="G4" s="5"/>
    </row>
    <row r="5" spans="1:9" x14ac:dyDescent="0.35">
      <c r="B5" t="s">
        <v>41</v>
      </c>
    </row>
    <row r="7" spans="1:9" x14ac:dyDescent="0.35">
      <c r="B7" s="3" t="s">
        <v>4</v>
      </c>
      <c r="C7" s="5"/>
      <c r="D7" s="5"/>
      <c r="E7" s="5"/>
      <c r="F7" s="5"/>
      <c r="G7" s="5"/>
    </row>
    <row r="8" spans="1:9" x14ac:dyDescent="0.35">
      <c r="B8" t="s">
        <v>59</v>
      </c>
    </row>
    <row r="9" spans="1:9" x14ac:dyDescent="0.35">
      <c r="B9" t="s">
        <v>73</v>
      </c>
    </row>
    <row r="10" spans="1:9" x14ac:dyDescent="0.35">
      <c r="B10" t="s">
        <v>72</v>
      </c>
    </row>
    <row r="11" spans="1:9" x14ac:dyDescent="0.35">
      <c r="B11" t="s">
        <v>57</v>
      </c>
    </row>
    <row r="12" spans="1:9" x14ac:dyDescent="0.35">
      <c r="B12" t="s">
        <v>58</v>
      </c>
    </row>
    <row r="13" spans="1:9" x14ac:dyDescent="0.35">
      <c r="B13" t="s">
        <v>60</v>
      </c>
    </row>
    <row r="14" spans="1:9" x14ac:dyDescent="0.35">
      <c r="B14" s="13"/>
      <c r="C14" s="13"/>
      <c r="D14" s="13"/>
      <c r="E14" s="13"/>
      <c r="F14" s="13"/>
      <c r="G14" s="13"/>
      <c r="H14" s="13"/>
    </row>
    <row r="15" spans="1:9" x14ac:dyDescent="0.35">
      <c r="B15" s="30" t="s">
        <v>3</v>
      </c>
      <c r="C15" s="30" t="s">
        <v>2</v>
      </c>
      <c r="D15" s="30" t="s">
        <v>1</v>
      </c>
      <c r="E15" s="30" t="s">
        <v>87</v>
      </c>
      <c r="F15" s="31" t="s">
        <v>0</v>
      </c>
      <c r="G15" s="30" t="s">
        <v>88</v>
      </c>
      <c r="H15" s="29" t="s">
        <v>89</v>
      </c>
      <c r="I15" s="2"/>
    </row>
    <row r="16" spans="1:9" x14ac:dyDescent="0.35">
      <c r="A16" s="14"/>
      <c r="B16" s="15" t="s">
        <v>62</v>
      </c>
      <c r="C16" s="16">
        <v>350</v>
      </c>
      <c r="D16" s="16">
        <v>100</v>
      </c>
      <c r="E16" s="16">
        <v>10</v>
      </c>
      <c r="F16" s="16">
        <v>1</v>
      </c>
      <c r="G16" s="16">
        <f>IF(FSLI_Assets[[#This Row],[Risk]]=1,FSLI_Assets[[#This Row],[Amount]],"")</f>
        <v>350</v>
      </c>
      <c r="H16" s="23" t="str">
        <f>IF(FSLI_Assets[[#This Row],[Risk]]=2,FSLI_Assets[[#This Row],[Amount]],"")</f>
        <v/>
      </c>
      <c r="I16" t="str">
        <f>IF(FSLI_Assets[[#This Row],[Risk]]=3,FSLI_Assets[[#This Row],[Amount]],"")</f>
        <v/>
      </c>
    </row>
    <row r="17" spans="1:9" x14ac:dyDescent="0.35">
      <c r="A17" s="14"/>
      <c r="B17" s="12" t="s">
        <v>63</v>
      </c>
      <c r="C17" s="12">
        <v>200</v>
      </c>
      <c r="D17" s="12">
        <v>100</v>
      </c>
      <c r="E17" s="12">
        <v>10</v>
      </c>
      <c r="F17" s="12">
        <v>1</v>
      </c>
      <c r="G17" s="22">
        <f>IF(FSLI_Assets[[#This Row],[Risk]]=1,FSLI_Assets[[#This Row],[Amount]],"")</f>
        <v>200</v>
      </c>
      <c r="H17" s="24" t="str">
        <f>IF(FSLI_Assets[[#This Row],[Risk]]=2,FSLI_Assets[[#This Row],[Amount]],"")</f>
        <v/>
      </c>
      <c r="I17" t="str">
        <f>IF(FSLI_Assets[[#This Row],[Risk]]=3,FSLI_Assets[[#This Row],[Amount]],"")</f>
        <v/>
      </c>
    </row>
    <row r="18" spans="1:9" x14ac:dyDescent="0.35">
      <c r="A18" s="14"/>
      <c r="B18" s="18" t="s">
        <v>64</v>
      </c>
      <c r="C18" s="19">
        <v>90</v>
      </c>
      <c r="D18" s="19">
        <v>100</v>
      </c>
      <c r="E18" s="19">
        <v>10</v>
      </c>
      <c r="F18" s="20">
        <v>2</v>
      </c>
      <c r="G18" s="15" t="str">
        <f>IF(FSLI_Assets[[#This Row],[Risk]]=1,FSLI_Assets[[#This Row],[Amount]],"")</f>
        <v/>
      </c>
      <c r="H18" s="23">
        <f>IF(FSLI_Assets[[#This Row],[Risk]]=2,FSLI_Assets[[#This Row],[Amount]],"")</f>
        <v>90</v>
      </c>
      <c r="I18" t="str">
        <f>IF(FSLI_Assets[[#This Row],[Risk]]=3,FSLI_Assets[[#This Row],[Amount]],"")</f>
        <v/>
      </c>
    </row>
    <row r="19" spans="1:9" x14ac:dyDescent="0.35">
      <c r="A19" s="14"/>
      <c r="B19" s="17" t="s">
        <v>65</v>
      </c>
      <c r="C19" s="13">
        <v>88</v>
      </c>
      <c r="D19" s="13">
        <v>100</v>
      </c>
      <c r="E19" s="13">
        <v>10</v>
      </c>
      <c r="F19" s="13">
        <v>2</v>
      </c>
      <c r="G19" s="22" t="str">
        <f>IF(FSLI_Assets[[#This Row],[Risk]]=1,FSLI_Assets[[#This Row],[Amount]],"")</f>
        <v/>
      </c>
      <c r="H19" s="24">
        <f>IF(FSLI_Assets[[#This Row],[Risk]]=2,FSLI_Assets[[#This Row],[Amount]],"")</f>
        <v>88</v>
      </c>
      <c r="I19" t="str">
        <f>IF(FSLI_Assets[[#This Row],[Risk]]=3,FSLI_Assets[[#This Row],[Amount]],"")</f>
        <v/>
      </c>
    </row>
    <row r="20" spans="1:9" x14ac:dyDescent="0.35">
      <c r="A20" s="14"/>
      <c r="B20" s="15" t="s">
        <v>66</v>
      </c>
      <c r="C20" s="16">
        <v>77</v>
      </c>
      <c r="D20" s="16">
        <v>100</v>
      </c>
      <c r="E20" s="16">
        <v>10</v>
      </c>
      <c r="F20" s="16">
        <v>2</v>
      </c>
      <c r="G20" s="11" t="str">
        <f>IF(FSLI_Assets[[#This Row],[Risk]]=1,FSLI_Assets[[#This Row],[Amount]],"")</f>
        <v/>
      </c>
      <c r="H20" s="25">
        <f>IF(FSLI_Assets[[#This Row],[Risk]]=2,FSLI_Assets[[#This Row],[Amount]],"")</f>
        <v>77</v>
      </c>
      <c r="I20" t="str">
        <f>IF(FSLI_Assets[[#This Row],[Risk]]=3,FSLI_Assets[[#This Row],[Amount]],"")</f>
        <v/>
      </c>
    </row>
    <row r="21" spans="1:9" x14ac:dyDescent="0.35">
      <c r="A21" s="14"/>
      <c r="B21" s="13" t="s">
        <v>67</v>
      </c>
      <c r="C21" s="13">
        <v>75</v>
      </c>
      <c r="D21" s="13">
        <v>100</v>
      </c>
      <c r="E21" s="13">
        <v>10</v>
      </c>
      <c r="F21" s="13">
        <v>2</v>
      </c>
      <c r="G21" s="26" t="str">
        <f>IF(FSLI_Assets[[#This Row],[Risk]]=1,FSLI_Assets[[#This Row],[Amount]],"")</f>
        <v/>
      </c>
      <c r="H21" s="27">
        <f>IF(FSLI_Assets[[#This Row],[Risk]]=2,FSLI_Assets[[#This Row],[Amount]],"")</f>
        <v>75</v>
      </c>
      <c r="I21" s="1" t="str">
        <f>IF(FSLI_Assets[[#This Row],[Risk]]=3,FSLI_Assets[[#This Row],[Amount]],"")</f>
        <v/>
      </c>
    </row>
    <row r="22" spans="1:9" x14ac:dyDescent="0.35">
      <c r="H22" s="36"/>
    </row>
    <row r="23" spans="1:9" x14ac:dyDescent="0.35">
      <c r="H23" s="12"/>
    </row>
  </sheetData>
  <mergeCells count="1">
    <mergeCell ref="B1:D1"/>
  </mergeCells>
  <dataValidations count="2">
    <dataValidation type="list" allowBlank="1" showInputMessage="1" showErrorMessage="1" sqref="F16:F21">
      <formula1>"1,2"</formula1>
    </dataValidation>
    <dataValidation type="list" showErrorMessage="1" sqref="B1">
      <formula1>SecurityLabel</formula1>
    </dataValidation>
  </dataValidations>
  <hyperlinks>
    <hyperlink ref="D2" location="TOC!A1" display="TOC"/>
  </hyperlinks>
  <pageMargins left="0.70866141732283472" right="0.70866141732283472" top="0.74803149606299213" bottom="0.74803149606299213" header="0.31496062992125984" footer="0.31496062992125984"/>
  <pageSetup orientation="portrait" r:id="rId1"/>
  <headerFooter>
    <oddFooter xml:space="preserve">&amp;L&amp;"Arial,Regular"&amp;8Data Visualization Tool—RAC–Plan and RAC–Results Step 1
Dec-2020
Template Owner: Audit Services
</oddFooter>
    <firstFooter>&amp;L&amp;"Arial,Regular"&amp;8Data Visualiation Tool—RAC–Plan and RAC–Results—Step 1
Sep-2016
Template owner: Audit Services</first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1"/>
  <sheetViews>
    <sheetView showGridLines="0" zoomScaleNormal="100" zoomScalePageLayoutView="106" workbookViewId="0">
      <selection activeCell="B1" sqref="B1:D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7" max="7" width="13.26953125" bestFit="1" customWidth="1"/>
    <col min="8" max="8" width="14.26953125" bestFit="1" customWidth="1"/>
    <col min="9" max="9" width="15.81640625" bestFit="1" customWidth="1"/>
  </cols>
  <sheetData>
    <row r="1" spans="1:9" x14ac:dyDescent="0.35">
      <c r="B1" s="49" t="s">
        <v>82</v>
      </c>
      <c r="C1" s="50"/>
      <c r="D1" s="50"/>
    </row>
    <row r="2" spans="1:9" x14ac:dyDescent="0.35">
      <c r="B2" s="2" t="s">
        <v>46</v>
      </c>
      <c r="D2" s="4" t="s">
        <v>47</v>
      </c>
    </row>
    <row r="4" spans="1:9" x14ac:dyDescent="0.35">
      <c r="B4" s="3" t="s">
        <v>13</v>
      </c>
      <c r="C4" s="5"/>
      <c r="D4" s="5"/>
      <c r="E4" s="5"/>
      <c r="F4" s="5"/>
      <c r="G4" s="5"/>
    </row>
    <row r="5" spans="1:9" x14ac:dyDescent="0.35">
      <c r="B5" t="s">
        <v>42</v>
      </c>
    </row>
    <row r="7" spans="1:9" x14ac:dyDescent="0.35">
      <c r="B7" s="3" t="s">
        <v>4</v>
      </c>
      <c r="C7" s="5"/>
      <c r="D7" s="5"/>
      <c r="E7" s="5"/>
      <c r="F7" s="5"/>
      <c r="G7" s="5"/>
    </row>
    <row r="8" spans="1:9" x14ac:dyDescent="0.35">
      <c r="B8" t="s">
        <v>59</v>
      </c>
    </row>
    <row r="9" spans="1:9" x14ac:dyDescent="0.35">
      <c r="B9" t="s">
        <v>73</v>
      </c>
    </row>
    <row r="10" spans="1:9" x14ac:dyDescent="0.35">
      <c r="B10" t="s">
        <v>72</v>
      </c>
    </row>
    <row r="11" spans="1:9" x14ac:dyDescent="0.35">
      <c r="B11" t="s">
        <v>57</v>
      </c>
    </row>
    <row r="12" spans="1:9" x14ac:dyDescent="0.35">
      <c r="B12" t="s">
        <v>58</v>
      </c>
    </row>
    <row r="13" spans="1:9" x14ac:dyDescent="0.35">
      <c r="B13" t="s">
        <v>60</v>
      </c>
    </row>
    <row r="14" spans="1:9" x14ac:dyDescent="0.35">
      <c r="B14" s="13"/>
      <c r="C14" s="13"/>
      <c r="D14" s="13"/>
      <c r="E14" s="13"/>
      <c r="F14" s="13"/>
      <c r="G14" s="13"/>
      <c r="H14" s="13"/>
    </row>
    <row r="15" spans="1:9" x14ac:dyDescent="0.35">
      <c r="A15" s="14"/>
      <c r="B15" s="32" t="s">
        <v>3</v>
      </c>
      <c r="C15" s="30" t="s">
        <v>2</v>
      </c>
      <c r="D15" s="30" t="s">
        <v>1</v>
      </c>
      <c r="E15" s="30" t="s">
        <v>87</v>
      </c>
      <c r="F15" s="30" t="s">
        <v>0</v>
      </c>
      <c r="G15" s="28" t="s">
        <v>88</v>
      </c>
      <c r="H15" s="28" t="s">
        <v>89</v>
      </c>
      <c r="I15" s="2"/>
    </row>
    <row r="16" spans="1:9" x14ac:dyDescent="0.35">
      <c r="A16" s="14"/>
      <c r="B16" s="15" t="s">
        <v>14</v>
      </c>
      <c r="C16" s="16">
        <v>350</v>
      </c>
      <c r="D16" s="16">
        <v>100</v>
      </c>
      <c r="E16" s="16">
        <v>10</v>
      </c>
      <c r="F16" s="16">
        <v>1</v>
      </c>
      <c r="G16" s="19">
        <f>IF(FSLI_Liabilities[[#This Row],[Risk]]=1,FSLI_Liabilities[[#This Row],[Amount]],"")</f>
        <v>350</v>
      </c>
      <c r="H16" s="20" t="str">
        <f>IF(FSLI_Liabilities[[#This Row],[Risk]]=2,FSLI_Liabilities[[#This Row],[Amount]],"")</f>
        <v/>
      </c>
      <c r="I16" t="str">
        <f>IF(FSLI_Liabilities[[#This Row],[Risk]]=3,FSLI_Liabilities[[#This Row],[Amount]],"")</f>
        <v/>
      </c>
    </row>
    <row r="17" spans="1:9" x14ac:dyDescent="0.35">
      <c r="A17" s="14"/>
      <c r="B17" s="17" t="s">
        <v>15</v>
      </c>
      <c r="C17" s="13">
        <v>200</v>
      </c>
      <c r="D17" s="13">
        <v>100</v>
      </c>
      <c r="E17" s="13">
        <v>10</v>
      </c>
      <c r="F17" s="13">
        <v>1</v>
      </c>
      <c r="G17" s="22">
        <f>IF(FSLI_Liabilities[[#This Row],[Risk]]=1,FSLI_Liabilities[[#This Row],[Amount]],"")</f>
        <v>200</v>
      </c>
      <c r="H17" s="24" t="str">
        <f>IF(FSLI_Liabilities[[#This Row],[Risk]]=2,FSLI_Liabilities[[#This Row],[Amount]],"")</f>
        <v/>
      </c>
      <c r="I17" t="str">
        <f>IF(FSLI_Liabilities[[#This Row],[Risk]]=3,FSLI_Liabilities[[#This Row],[Amount]],"")</f>
        <v/>
      </c>
    </row>
    <row r="18" spans="1:9" x14ac:dyDescent="0.35">
      <c r="A18" s="14"/>
      <c r="B18" s="18" t="s">
        <v>16</v>
      </c>
      <c r="C18" s="19">
        <v>90</v>
      </c>
      <c r="D18" s="19">
        <v>100</v>
      </c>
      <c r="E18" s="19">
        <v>10</v>
      </c>
      <c r="F18" s="19">
        <v>2</v>
      </c>
      <c r="G18" s="19" t="str">
        <f>IF(FSLI_Liabilities[[#This Row],[Risk]]=1,FSLI_Liabilities[[#This Row],[Amount]],"")</f>
        <v/>
      </c>
      <c r="H18" s="20">
        <f>IF(FSLI_Liabilities[[#This Row],[Risk]]=2,FSLI_Liabilities[[#This Row],[Amount]],"")</f>
        <v>90</v>
      </c>
      <c r="I18" t="str">
        <f>IF(FSLI_Liabilities[[#This Row],[Risk]]=3,FSLI_Liabilities[[#This Row],[Amount]],"")</f>
        <v/>
      </c>
    </row>
    <row r="19" spans="1:9" x14ac:dyDescent="0.35">
      <c r="A19" s="14"/>
      <c r="B19" s="17" t="s">
        <v>17</v>
      </c>
      <c r="C19" s="13">
        <v>88</v>
      </c>
      <c r="D19" s="13">
        <v>100</v>
      </c>
      <c r="E19" s="13">
        <v>10</v>
      </c>
      <c r="F19" s="13">
        <v>2</v>
      </c>
      <c r="G19" s="22" t="str">
        <f>IF(FSLI_Liabilities[[#This Row],[Risk]]=1,FSLI_Liabilities[[#This Row],[Amount]],"")</f>
        <v/>
      </c>
      <c r="H19" s="24">
        <f>IF(FSLI_Liabilities[[#This Row],[Risk]]=2,FSLI_Liabilities[[#This Row],[Amount]],"")</f>
        <v>88</v>
      </c>
      <c r="I19" t="str">
        <f>IF(FSLI_Liabilities[[#This Row],[Risk]]=3,FSLI_Liabilities[[#This Row],[Amount]],"")</f>
        <v/>
      </c>
    </row>
    <row r="20" spans="1:9" x14ac:dyDescent="0.35">
      <c r="A20" s="14"/>
      <c r="B20" s="15" t="s">
        <v>18</v>
      </c>
      <c r="C20" s="16">
        <v>77</v>
      </c>
      <c r="D20" s="16">
        <v>100</v>
      </c>
      <c r="E20" s="16">
        <v>10</v>
      </c>
      <c r="F20" s="16">
        <v>2</v>
      </c>
      <c r="G20" s="19" t="str">
        <f>IF(FSLI_Liabilities[[#This Row],[Risk]]=1,FSLI_Liabilities[[#This Row],[Amount]],"")</f>
        <v/>
      </c>
      <c r="H20" s="20">
        <f>IF(FSLI_Liabilities[[#This Row],[Risk]]=2,FSLI_Liabilities[[#This Row],[Amount]],"")</f>
        <v>77</v>
      </c>
      <c r="I20" t="str">
        <f>IF(FSLI_Liabilities[[#This Row],[Risk]]=3,FSLI_Liabilities[[#This Row],[Amount]],"")</f>
        <v/>
      </c>
    </row>
    <row r="21" spans="1:9" x14ac:dyDescent="0.35">
      <c r="A21" s="14"/>
      <c r="B21" s="17" t="s">
        <v>19</v>
      </c>
      <c r="C21" s="13">
        <v>75</v>
      </c>
      <c r="D21" s="13">
        <v>100</v>
      </c>
      <c r="E21" s="13">
        <v>10</v>
      </c>
      <c r="F21" s="13">
        <v>2</v>
      </c>
      <c r="G21" s="37" t="str">
        <f>IF(FSLI_Liabilities[[#This Row],[Risk]]=1,FSLI_Liabilities[[#This Row],[Amount]],"")</f>
        <v/>
      </c>
      <c r="H21" s="38">
        <f>IF(FSLI_Liabilities[[#This Row],[Risk]]=2,FSLI_Liabilities[[#This Row],[Amount]],"")</f>
        <v>75</v>
      </c>
      <c r="I21" s="1" t="str">
        <f>IF(FSLI_Liabilities[[#This Row],[Risk]]=3,FSLI_Liabilities[[#This Row],[Amount]],"")</f>
        <v/>
      </c>
    </row>
  </sheetData>
  <mergeCells count="1">
    <mergeCell ref="B1:D1"/>
  </mergeCells>
  <dataValidations count="2">
    <dataValidation type="list" allowBlank="1" showInputMessage="1" showErrorMessage="1" sqref="F16:F21">
      <formula1>"1,2"</formula1>
    </dataValidation>
    <dataValidation type="list" showErrorMessage="1" sqref="B1">
      <formula1>SecurityLabel</formula1>
    </dataValidation>
  </dataValidations>
  <hyperlinks>
    <hyperlink ref="D2" location="TOC!A1" display="TOC"/>
  </hyperlinks>
  <pageMargins left="0.70866141732283472" right="0.70866141732283472" top="0.74803149606299213" bottom="0.74803149606299213" header="0.31496062992125984" footer="0.31496062992125984"/>
  <pageSetup orientation="portrait" r:id="rId1"/>
  <headerFooter>
    <oddFooter xml:space="preserve">&amp;L&amp;"Arial,Regular"&amp;8Data Visualization Tool—RAC–Plan and RAC–Results Step 1
Dec-2020
Template Owner: Audit Services
</oddFooter>
    <firstFooter>&amp;L&amp;"Arial,Regular"&amp;8Data Visualiation Tool—RAC–Plan and RAC–Results—Step 1
Sep-2016
Template owner: Audit Services</first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1"/>
  <sheetViews>
    <sheetView showGridLines="0" zoomScaleNormal="100" zoomScalePageLayoutView="106" workbookViewId="0">
      <selection activeCell="B1" sqref="B1:D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7" max="7" width="13.26953125" bestFit="1" customWidth="1"/>
    <col min="8" max="8" width="14.26953125" bestFit="1" customWidth="1"/>
    <col min="9" max="9" width="15.81640625" bestFit="1" customWidth="1"/>
  </cols>
  <sheetData>
    <row r="1" spans="1:9" x14ac:dyDescent="0.35">
      <c r="B1" s="49" t="s">
        <v>82</v>
      </c>
      <c r="C1" s="50"/>
      <c r="D1" s="50"/>
    </row>
    <row r="2" spans="1:9" x14ac:dyDescent="0.35">
      <c r="B2" s="2" t="s">
        <v>46</v>
      </c>
      <c r="D2" s="4" t="s">
        <v>47</v>
      </c>
    </row>
    <row r="4" spans="1:9" x14ac:dyDescent="0.35">
      <c r="B4" s="3" t="s">
        <v>13</v>
      </c>
      <c r="C4" s="5"/>
      <c r="D4" s="5"/>
      <c r="E4" s="5"/>
      <c r="F4" s="5"/>
      <c r="G4" s="5"/>
    </row>
    <row r="5" spans="1:9" x14ac:dyDescent="0.35">
      <c r="B5" t="s">
        <v>43</v>
      </c>
    </row>
    <row r="7" spans="1:9" x14ac:dyDescent="0.35">
      <c r="B7" s="3" t="s">
        <v>4</v>
      </c>
      <c r="C7" s="5"/>
      <c r="D7" s="5"/>
      <c r="E7" s="5"/>
      <c r="F7" s="5"/>
      <c r="G7" s="5"/>
    </row>
    <row r="8" spans="1:9" x14ac:dyDescent="0.35">
      <c r="B8" t="s">
        <v>59</v>
      </c>
    </row>
    <row r="9" spans="1:9" x14ac:dyDescent="0.35">
      <c r="B9" t="s">
        <v>73</v>
      </c>
    </row>
    <row r="10" spans="1:9" x14ac:dyDescent="0.35">
      <c r="B10" t="s">
        <v>72</v>
      </c>
    </row>
    <row r="11" spans="1:9" x14ac:dyDescent="0.35">
      <c r="B11" t="s">
        <v>57</v>
      </c>
    </row>
    <row r="12" spans="1:9" x14ac:dyDescent="0.35">
      <c r="B12" t="s">
        <v>58</v>
      </c>
    </row>
    <row r="13" spans="1:9" x14ac:dyDescent="0.35">
      <c r="B13" t="s">
        <v>60</v>
      </c>
    </row>
    <row r="14" spans="1:9" x14ac:dyDescent="0.35">
      <c r="G14" s="13"/>
      <c r="H14" s="13"/>
    </row>
    <row r="15" spans="1:9" x14ac:dyDescent="0.35">
      <c r="A15" s="14"/>
      <c r="B15" s="32" t="s">
        <v>3</v>
      </c>
      <c r="C15" s="30" t="s">
        <v>2</v>
      </c>
      <c r="D15" s="30" t="s">
        <v>1</v>
      </c>
      <c r="E15" s="30" t="s">
        <v>87</v>
      </c>
      <c r="F15" s="30" t="s">
        <v>0</v>
      </c>
      <c r="G15" s="28" t="s">
        <v>88</v>
      </c>
      <c r="H15" s="29" t="s">
        <v>89</v>
      </c>
      <c r="I15" s="2"/>
    </row>
    <row r="16" spans="1:9" x14ac:dyDescent="0.35">
      <c r="A16" s="14"/>
      <c r="B16" s="18" t="s">
        <v>20</v>
      </c>
      <c r="C16" s="19">
        <v>350</v>
      </c>
      <c r="D16" s="19">
        <v>100</v>
      </c>
      <c r="E16" s="19">
        <v>10</v>
      </c>
      <c r="F16" s="41">
        <v>1</v>
      </c>
      <c r="G16" s="19">
        <f>IF(FSLI_Revenue[[#This Row],[Risk]]=1,FSLI_Revenue[[#This Row],[Amount]],"")</f>
        <v>350</v>
      </c>
      <c r="H16" s="20" t="str">
        <f>IF(FSLI_Revenue[[#This Row],[Risk]]=2,FSLI_Revenue[[#This Row],[Amount]],"")</f>
        <v/>
      </c>
      <c r="I16" t="str">
        <f>IF(FSLI_Revenue[[#This Row],[Risk]]=3,FSLI_Revenue[[#This Row],[Amount]],"")</f>
        <v/>
      </c>
    </row>
    <row r="17" spans="1:9" x14ac:dyDescent="0.35">
      <c r="A17" s="14"/>
      <c r="B17" s="40" t="s">
        <v>21</v>
      </c>
      <c r="C17" s="22">
        <v>200</v>
      </c>
      <c r="D17" s="22">
        <v>100</v>
      </c>
      <c r="E17" s="22">
        <v>10</v>
      </c>
      <c r="F17" s="12">
        <v>1</v>
      </c>
      <c r="G17" s="22">
        <f>IF(FSLI_Revenue[[#This Row],[Risk]]=1,FSLI_Revenue[[#This Row],[Amount]],"")</f>
        <v>200</v>
      </c>
      <c r="H17" s="24" t="str">
        <f>IF(FSLI_Revenue[[#This Row],[Risk]]=2,FSLI_Revenue[[#This Row],[Amount]],"")</f>
        <v/>
      </c>
      <c r="I17" t="str">
        <f>IF(FSLI_Revenue[[#This Row],[Risk]]=3,FSLI_Revenue[[#This Row],[Amount]],"")</f>
        <v/>
      </c>
    </row>
    <row r="18" spans="1:9" x14ac:dyDescent="0.35">
      <c r="A18" s="14"/>
      <c r="B18" s="18" t="s">
        <v>22</v>
      </c>
      <c r="C18" s="19">
        <v>90</v>
      </c>
      <c r="D18" s="19">
        <v>100</v>
      </c>
      <c r="E18" s="19">
        <v>10</v>
      </c>
      <c r="F18" s="16">
        <v>2</v>
      </c>
      <c r="G18" s="15" t="str">
        <f>IF(FSLI_Revenue[[#This Row],[Risk]]=1,FSLI_Revenue[[#This Row],[Amount]],"")</f>
        <v/>
      </c>
      <c r="H18" s="23">
        <f>IF(FSLI_Revenue[[#This Row],[Risk]]=2,FSLI_Revenue[[#This Row],[Amount]],"")</f>
        <v>90</v>
      </c>
      <c r="I18" t="str">
        <f>IF(FSLI_Revenue[[#This Row],[Risk]]=3,FSLI_Revenue[[#This Row],[Amount]],"")</f>
        <v/>
      </c>
    </row>
    <row r="19" spans="1:9" x14ac:dyDescent="0.35">
      <c r="A19" s="14"/>
      <c r="B19" s="40" t="s">
        <v>23</v>
      </c>
      <c r="C19" s="22">
        <v>88</v>
      </c>
      <c r="D19" s="22">
        <v>100</v>
      </c>
      <c r="E19" s="22">
        <v>10</v>
      </c>
      <c r="F19" s="22">
        <v>2</v>
      </c>
      <c r="G19" s="22" t="str">
        <f>IF(FSLI_Revenue[[#This Row],[Risk]]=1,FSLI_Revenue[[#This Row],[Amount]],"")</f>
        <v/>
      </c>
      <c r="H19" s="24">
        <f>IF(FSLI_Revenue[[#This Row],[Risk]]=2,FSLI_Revenue[[#This Row],[Amount]],"")</f>
        <v>88</v>
      </c>
      <c r="I19" t="str">
        <f>IF(FSLI_Revenue[[#This Row],[Risk]]=3,FSLI_Revenue[[#This Row],[Amount]],"")</f>
        <v/>
      </c>
    </row>
    <row r="20" spans="1:9" x14ac:dyDescent="0.35">
      <c r="A20" s="14"/>
      <c r="B20" s="18" t="s">
        <v>24</v>
      </c>
      <c r="C20" s="19">
        <v>77</v>
      </c>
      <c r="D20" s="19">
        <v>100</v>
      </c>
      <c r="E20" s="19">
        <v>10</v>
      </c>
      <c r="F20" s="19">
        <v>2</v>
      </c>
      <c r="G20" s="19" t="str">
        <f>IF(FSLI_Revenue[[#This Row],[Risk]]=1,FSLI_Revenue[[#This Row],[Amount]],"")</f>
        <v/>
      </c>
      <c r="H20" s="20">
        <f>IF(FSLI_Revenue[[#This Row],[Risk]]=2,FSLI_Revenue[[#This Row],[Amount]],"")</f>
        <v>77</v>
      </c>
      <c r="I20" t="str">
        <f>IF(FSLI_Revenue[[#This Row],[Risk]]=3,FSLI_Revenue[[#This Row],[Amount]],"")</f>
        <v/>
      </c>
    </row>
    <row r="21" spans="1:9" x14ac:dyDescent="0.35">
      <c r="A21" s="14"/>
      <c r="B21" s="17" t="s">
        <v>25</v>
      </c>
      <c r="C21" s="13">
        <v>75</v>
      </c>
      <c r="D21" s="13">
        <v>100</v>
      </c>
      <c r="E21" s="13">
        <v>10</v>
      </c>
      <c r="F21" s="13">
        <v>2</v>
      </c>
      <c r="G21" s="37" t="str">
        <f>IF(FSLI_Revenue[[#This Row],[Risk]]=1,FSLI_Revenue[[#This Row],[Amount]],"")</f>
        <v/>
      </c>
      <c r="H21" s="38">
        <f>IF(FSLI_Revenue[[#This Row],[Risk]]=2,FSLI_Revenue[[#This Row],[Amount]],"")</f>
        <v>75</v>
      </c>
      <c r="I21" s="1" t="str">
        <f>IF(FSLI_Revenue[[#This Row],[Risk]]=3,FSLI_Revenue[[#This Row],[Amount]],"")</f>
        <v/>
      </c>
    </row>
  </sheetData>
  <mergeCells count="1">
    <mergeCell ref="B1:D1"/>
  </mergeCells>
  <dataValidations count="2">
    <dataValidation type="list" allowBlank="1" showInputMessage="1" showErrorMessage="1" sqref="F16:F21">
      <formula1>"1,2"</formula1>
    </dataValidation>
    <dataValidation type="list" showErrorMessage="1" sqref="B1">
      <formula1>SecurityLabel</formula1>
    </dataValidation>
  </dataValidations>
  <hyperlinks>
    <hyperlink ref="D2" location="TOC!A1" display="TOC"/>
  </hyperlinks>
  <pageMargins left="0.70866141732283472" right="0.70866141732283472" top="0.74803149606299213" bottom="0.74803149606299213" header="0.31496062992125984" footer="0.31496062992125984"/>
  <pageSetup orientation="portrait" r:id="rId1"/>
  <headerFooter>
    <oddFooter xml:space="preserve">&amp;L&amp;"Arial,Regular"&amp;8Data Visualization Tool—RAC–Plan and RAC–Results Step 1
Dec-2020
Template Owner: Audit Services
</oddFooter>
    <firstFooter>&amp;L&amp;"Arial,Regular"&amp;8Data Visualiation Tool—RAC–Plan and RAC–Results—Step 1
Sep-2016
Template owner: Audit Services</first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2"/>
  <sheetViews>
    <sheetView showGridLines="0" zoomScaleNormal="100" zoomScalePageLayoutView="87" workbookViewId="0">
      <selection activeCell="B1" sqref="B1:D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7" max="7" width="13.26953125" bestFit="1" customWidth="1"/>
    <col min="8" max="8" width="14.26953125" bestFit="1" customWidth="1"/>
    <col min="9" max="9" width="15.81640625" bestFit="1" customWidth="1"/>
  </cols>
  <sheetData>
    <row r="1" spans="1:9" x14ac:dyDescent="0.35">
      <c r="B1" s="49" t="s">
        <v>82</v>
      </c>
      <c r="C1" s="50"/>
      <c r="D1" s="50"/>
    </row>
    <row r="2" spans="1:9" x14ac:dyDescent="0.35">
      <c r="B2" s="2" t="s">
        <v>46</v>
      </c>
      <c r="D2" s="4" t="s">
        <v>47</v>
      </c>
    </row>
    <row r="4" spans="1:9" x14ac:dyDescent="0.35">
      <c r="B4" s="3" t="s">
        <v>13</v>
      </c>
      <c r="C4" s="5"/>
      <c r="D4" s="5"/>
      <c r="E4" s="5"/>
      <c r="F4" s="5"/>
      <c r="G4" s="5"/>
    </row>
    <row r="5" spans="1:9" x14ac:dyDescent="0.35">
      <c r="B5" t="s">
        <v>44</v>
      </c>
    </row>
    <row r="7" spans="1:9" x14ac:dyDescent="0.35">
      <c r="B7" s="3" t="s">
        <v>4</v>
      </c>
      <c r="C7" s="5"/>
      <c r="D7" s="5"/>
      <c r="E7" s="5"/>
      <c r="F7" s="5"/>
      <c r="G7" s="5"/>
    </row>
    <row r="8" spans="1:9" x14ac:dyDescent="0.35">
      <c r="B8" t="s">
        <v>59</v>
      </c>
    </row>
    <row r="9" spans="1:9" x14ac:dyDescent="0.35">
      <c r="B9" t="s">
        <v>73</v>
      </c>
    </row>
    <row r="10" spans="1:9" x14ac:dyDescent="0.35">
      <c r="B10" t="s">
        <v>72</v>
      </c>
    </row>
    <row r="11" spans="1:9" x14ac:dyDescent="0.35">
      <c r="B11" t="s">
        <v>57</v>
      </c>
    </row>
    <row r="12" spans="1:9" x14ac:dyDescent="0.35">
      <c r="B12" t="s">
        <v>58</v>
      </c>
    </row>
    <row r="13" spans="1:9" x14ac:dyDescent="0.35">
      <c r="B13" t="s">
        <v>60</v>
      </c>
    </row>
    <row r="14" spans="1:9" x14ac:dyDescent="0.35">
      <c r="B14" s="13"/>
      <c r="C14" s="13"/>
      <c r="D14" s="13"/>
      <c r="E14" s="13"/>
      <c r="F14" s="13"/>
      <c r="G14" s="13"/>
      <c r="H14" s="13"/>
    </row>
    <row r="15" spans="1:9" x14ac:dyDescent="0.35">
      <c r="A15" s="14"/>
      <c r="B15" s="32" t="s">
        <v>3</v>
      </c>
      <c r="C15" s="30" t="s">
        <v>2</v>
      </c>
      <c r="D15" s="30" t="s">
        <v>1</v>
      </c>
      <c r="E15" s="30" t="s">
        <v>87</v>
      </c>
      <c r="F15" s="30" t="s">
        <v>0</v>
      </c>
      <c r="G15" s="39" t="s">
        <v>88</v>
      </c>
      <c r="H15" s="42" t="s">
        <v>89</v>
      </c>
      <c r="I15" s="2"/>
    </row>
    <row r="16" spans="1:9" x14ac:dyDescent="0.35">
      <c r="A16" s="14"/>
      <c r="B16" s="18" t="s">
        <v>26</v>
      </c>
      <c r="C16" s="19">
        <v>1000</v>
      </c>
      <c r="D16" s="19">
        <v>100</v>
      </c>
      <c r="E16" s="19">
        <v>10</v>
      </c>
      <c r="F16" s="19">
        <v>1</v>
      </c>
      <c r="G16" s="18">
        <f>IF(FSLI_Expenses[[#This Row],[Risk]]=1,FSLI_Other[[#This Row],[Amount]],"")</f>
        <v>350</v>
      </c>
      <c r="H16" s="24" t="str">
        <f>IF(FSLI_Expenses[[#This Row],[Risk]]=2,FSLI_Expenses[[#This Row],[Amount]],"")</f>
        <v/>
      </c>
      <c r="I16" t="str">
        <f>IF(FSLI_Expenses[[#This Row],[Risk]]=3,FSLI_Expenses[[#This Row],[Amount]],"")</f>
        <v/>
      </c>
    </row>
    <row r="17" spans="1:9" x14ac:dyDescent="0.35">
      <c r="A17" s="14"/>
      <c r="B17" s="40" t="s">
        <v>27</v>
      </c>
      <c r="C17" s="22">
        <v>200</v>
      </c>
      <c r="D17" s="22">
        <v>100</v>
      </c>
      <c r="E17" s="22">
        <v>10</v>
      </c>
      <c r="F17" s="22">
        <v>1</v>
      </c>
      <c r="G17" s="22">
        <f>IF(FSLI_Expenses[[#This Row],[Risk]]=1,FSLI_Other[[#This Row],[Amount]],"")</f>
        <v>200</v>
      </c>
      <c r="H17" s="24" t="str">
        <f>IF(FSLI_Expenses[[#This Row],[Risk]]=2,FSLI_Expenses[[#This Row],[Amount]],"")</f>
        <v/>
      </c>
      <c r="I17" t="str">
        <f>IF(FSLI_Expenses[[#This Row],[Risk]]=3,FSLI_Expenses[[#This Row],[Amount]],"")</f>
        <v/>
      </c>
    </row>
    <row r="18" spans="1:9" x14ac:dyDescent="0.35">
      <c r="A18" s="14"/>
      <c r="B18" s="18" t="s">
        <v>28</v>
      </c>
      <c r="C18" s="19">
        <v>90</v>
      </c>
      <c r="D18" s="19">
        <v>100</v>
      </c>
      <c r="E18" s="19">
        <v>10</v>
      </c>
      <c r="F18" s="19">
        <v>2</v>
      </c>
      <c r="G18" s="19" t="str">
        <f>IF(FSLI_Expenses[[#This Row],[Risk]]=1,FSLI_Other[[#This Row],[Amount]],"")</f>
        <v/>
      </c>
      <c r="H18" s="20">
        <f>IF(FSLI_Expenses[[#This Row],[Risk]]=2,FSLI_Expenses[[#This Row],[Amount]],"")</f>
        <v>90</v>
      </c>
      <c r="I18" t="str">
        <f>IF(FSLI_Expenses[[#This Row],[Risk]]=3,FSLI_Expenses[[#This Row],[Amount]],"")</f>
        <v/>
      </c>
    </row>
    <row r="19" spans="1:9" x14ac:dyDescent="0.35">
      <c r="A19" s="14"/>
      <c r="B19" s="40" t="s">
        <v>29</v>
      </c>
      <c r="C19" s="22">
        <v>88</v>
      </c>
      <c r="D19" s="22">
        <v>100</v>
      </c>
      <c r="E19" s="22">
        <v>10</v>
      </c>
      <c r="F19" s="22">
        <v>2</v>
      </c>
      <c r="G19" s="40" t="str">
        <f>IF(FSLI_Expenses[[#This Row],[Risk]]=1,FSLI_Other[[#This Row],[Amount]],"")</f>
        <v/>
      </c>
      <c r="H19" s="24">
        <f>IF(FSLI_Expenses[[#This Row],[Risk]]=2,FSLI_Expenses[[#This Row],[Amount]],"")</f>
        <v>88</v>
      </c>
      <c r="I19" t="str">
        <f>IF(FSLI_Expenses[[#This Row],[Risk]]=3,FSLI_Expenses[[#This Row],[Amount]],"")</f>
        <v/>
      </c>
    </row>
    <row r="20" spans="1:9" x14ac:dyDescent="0.35">
      <c r="A20" s="14"/>
      <c r="B20" s="18" t="s">
        <v>30</v>
      </c>
      <c r="C20" s="19">
        <v>77</v>
      </c>
      <c r="D20" s="19">
        <v>100</v>
      </c>
      <c r="E20" s="19">
        <v>10</v>
      </c>
      <c r="F20" s="19">
        <v>2</v>
      </c>
      <c r="G20" s="19" t="str">
        <f>IF(FSLI_Expenses[[#This Row],[Risk]]=1,FSLI_Other[[#This Row],[Amount]],"")</f>
        <v/>
      </c>
      <c r="H20" s="20">
        <f>IF(FSLI_Expenses[[#This Row],[Risk]]=2,FSLI_Expenses[[#This Row],[Amount]],"")</f>
        <v>77</v>
      </c>
      <c r="I20" t="str">
        <f>IF(FSLI_Expenses[[#This Row],[Risk]]=3,FSLI_Expenses[[#This Row],[Amount]],"")</f>
        <v/>
      </c>
    </row>
    <row r="21" spans="1:9" x14ac:dyDescent="0.35">
      <c r="A21" s="14"/>
      <c r="B21" s="17" t="s">
        <v>31</v>
      </c>
      <c r="C21" s="13">
        <v>75</v>
      </c>
      <c r="D21" s="13">
        <v>100</v>
      </c>
      <c r="E21" s="13">
        <v>10</v>
      </c>
      <c r="F21" s="13">
        <v>2</v>
      </c>
      <c r="G21" s="26" t="str">
        <f>IF(FSLI_Expenses[[#This Row],[Risk]]=1,FSLI_Other[[#This Row],[Amount]],"")</f>
        <v/>
      </c>
      <c r="H21" s="27">
        <f>IF(FSLI_Expenses[[#This Row],[Risk]]=2,FSLI_Expenses[[#This Row],[Amount]],"")</f>
        <v>75</v>
      </c>
      <c r="I21" s="1" t="str">
        <f>IF(FSLI_Expenses[[#This Row],[Risk]]=3,FSLI_Expenses[[#This Row],[Amount]],"")</f>
        <v/>
      </c>
    </row>
    <row r="22" spans="1:9" x14ac:dyDescent="0.35">
      <c r="B22" t="s">
        <v>93</v>
      </c>
      <c r="C22">
        <v>60</v>
      </c>
      <c r="D22">
        <v>100</v>
      </c>
      <c r="E22">
        <v>10</v>
      </c>
      <c r="F22">
        <v>2</v>
      </c>
      <c r="G22" s="26" t="str">
        <f>IF(FSLI_Expenses[[#This Row],[Risk]]=1,FSLI_Other[[#This Row],[Amount]],"")</f>
        <v/>
      </c>
      <c r="H22" s="27">
        <f>IF(FSLI_Expenses[[#This Row],[Risk]]=2,FSLI_Expenses[[#This Row],[Amount]],"")</f>
        <v>60</v>
      </c>
    </row>
  </sheetData>
  <mergeCells count="1">
    <mergeCell ref="B1:D1"/>
  </mergeCells>
  <dataValidations count="2">
    <dataValidation type="list" allowBlank="1" showInputMessage="1" showErrorMessage="1" sqref="F16:F22">
      <formula1>"1,2"</formula1>
    </dataValidation>
    <dataValidation type="list" showErrorMessage="1" sqref="B1">
      <formula1>SecurityLabel</formula1>
    </dataValidation>
  </dataValidations>
  <hyperlinks>
    <hyperlink ref="D2" location="TOC!A1" display="TOC"/>
  </hyperlinks>
  <pageMargins left="0.70866141732283472" right="0.70866141732283472" top="0.74803149606299213" bottom="0.74803149606299213" header="0.31496062992125984" footer="0.31496062992125984"/>
  <pageSetup orientation="portrait" r:id="rId1"/>
  <headerFooter>
    <oddFooter xml:space="preserve">&amp;L&amp;"Arial,Regular"&amp;8Data Visualization Tool—RAC–Plan and RAC–Results Step 1
Dec-2020
Template Owner: Audit Services
</oddFooter>
    <firstFooter>&amp;L&amp;"Arial,Regular"&amp;8Data Visualiation Tool—RAC–Plan and RAC–Results—Step 1
Sep-2016
Template owner: Audit Services</first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1"/>
  <sheetViews>
    <sheetView showGridLines="0" zoomScaleNormal="100" workbookViewId="0">
      <selection activeCell="B1" sqref="B1:D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7" max="7" width="13.26953125" bestFit="1" customWidth="1"/>
    <col min="8" max="8" width="14.26953125" bestFit="1" customWidth="1"/>
    <col min="9" max="9" width="15.81640625" bestFit="1" customWidth="1"/>
  </cols>
  <sheetData>
    <row r="1" spans="1:9" x14ac:dyDescent="0.35">
      <c r="B1" s="49" t="s">
        <v>82</v>
      </c>
      <c r="C1" s="50"/>
      <c r="D1" s="50"/>
    </row>
    <row r="2" spans="1:9" x14ac:dyDescent="0.35">
      <c r="B2" s="2" t="s">
        <v>46</v>
      </c>
      <c r="D2" s="4" t="s">
        <v>47</v>
      </c>
    </row>
    <row r="4" spans="1:9" x14ac:dyDescent="0.35">
      <c r="B4" s="3" t="s">
        <v>13</v>
      </c>
      <c r="C4" s="5"/>
      <c r="D4" s="5"/>
      <c r="E4" s="5"/>
      <c r="F4" s="5"/>
      <c r="G4" s="5"/>
    </row>
    <row r="5" spans="1:9" x14ac:dyDescent="0.35">
      <c r="B5" t="s">
        <v>45</v>
      </c>
    </row>
    <row r="7" spans="1:9" x14ac:dyDescent="0.35">
      <c r="B7" s="3" t="s">
        <v>4</v>
      </c>
      <c r="C7" s="5"/>
      <c r="D7" s="5"/>
      <c r="E7" s="5"/>
      <c r="F7" s="5"/>
      <c r="G7" s="5"/>
    </row>
    <row r="8" spans="1:9" x14ac:dyDescent="0.35">
      <c r="B8" t="s">
        <v>59</v>
      </c>
    </row>
    <row r="9" spans="1:9" x14ac:dyDescent="0.35">
      <c r="B9" t="s">
        <v>73</v>
      </c>
    </row>
    <row r="10" spans="1:9" x14ac:dyDescent="0.35">
      <c r="B10" t="s">
        <v>72</v>
      </c>
    </row>
    <row r="11" spans="1:9" x14ac:dyDescent="0.35">
      <c r="B11" t="s">
        <v>57</v>
      </c>
    </row>
    <row r="12" spans="1:9" x14ac:dyDescent="0.35">
      <c r="B12" t="s">
        <v>58</v>
      </c>
    </row>
    <row r="13" spans="1:9" x14ac:dyDescent="0.35">
      <c r="B13" t="s">
        <v>60</v>
      </c>
    </row>
    <row r="14" spans="1:9" x14ac:dyDescent="0.35">
      <c r="B14" s="13"/>
      <c r="C14" s="13"/>
      <c r="D14" s="13"/>
      <c r="E14" s="13"/>
      <c r="F14" s="13"/>
      <c r="G14" s="13"/>
      <c r="H14" s="13"/>
    </row>
    <row r="15" spans="1:9" x14ac:dyDescent="0.35">
      <c r="A15" s="14"/>
      <c r="B15" s="32" t="s">
        <v>3</v>
      </c>
      <c r="C15" s="30" t="s">
        <v>2</v>
      </c>
      <c r="D15" s="30" t="s">
        <v>1</v>
      </c>
      <c r="E15" s="30" t="s">
        <v>87</v>
      </c>
      <c r="F15" s="30" t="s">
        <v>0</v>
      </c>
      <c r="G15" s="28" t="s">
        <v>88</v>
      </c>
      <c r="H15" s="29" t="s">
        <v>89</v>
      </c>
      <c r="I15" s="2"/>
    </row>
    <row r="16" spans="1:9" x14ac:dyDescent="0.35">
      <c r="A16" s="14"/>
      <c r="B16" s="15" t="s">
        <v>9</v>
      </c>
      <c r="C16" s="16">
        <v>350</v>
      </c>
      <c r="D16" s="16">
        <v>100</v>
      </c>
      <c r="E16" s="16">
        <v>10</v>
      </c>
      <c r="F16" s="16">
        <v>1</v>
      </c>
      <c r="G16" s="19">
        <f>IF(FSLI_Other[[#This Row],[Risk]]=1,FSLI_Other[[#This Row],[Amount]],"")</f>
        <v>350</v>
      </c>
      <c r="H16" s="20" t="str">
        <f>IF(FSLI_Other[[#This Row],[Risk]]=2,FSLI_Other[[#This Row],[Amount]],"")</f>
        <v/>
      </c>
      <c r="I16" t="str">
        <f>IF(FSLI_Other[[#This Row],[Risk]]=3,FSLI_Other[[#This Row],[Amount]],"")</f>
        <v/>
      </c>
    </row>
    <row r="17" spans="1:9" x14ac:dyDescent="0.35">
      <c r="A17" s="14"/>
      <c r="B17" s="17" t="s">
        <v>10</v>
      </c>
      <c r="C17" s="13">
        <v>200</v>
      </c>
      <c r="D17" s="13">
        <v>100</v>
      </c>
      <c r="E17" s="13">
        <v>10</v>
      </c>
      <c r="F17" s="13">
        <v>1</v>
      </c>
      <c r="G17" s="22">
        <f>IF(FSLI_Other[[#This Row],[Risk]]=1,FSLI_Other[[#This Row],[Amount]],"")</f>
        <v>200</v>
      </c>
      <c r="H17" s="24" t="str">
        <f>IF(FSLI_Other[[#This Row],[Risk]]=2,FSLI_Other[[#This Row],[Amount]],"")</f>
        <v/>
      </c>
      <c r="I17" t="str">
        <f>IF(FSLI_Other[[#This Row],[Risk]]=3,FSLI_Other[[#This Row],[Amount]],"")</f>
        <v/>
      </c>
    </row>
    <row r="18" spans="1:9" x14ac:dyDescent="0.35">
      <c r="A18" s="14"/>
      <c r="B18" s="15" t="s">
        <v>11</v>
      </c>
      <c r="C18" s="16">
        <v>90</v>
      </c>
      <c r="D18" s="16">
        <v>100</v>
      </c>
      <c r="E18" s="16">
        <v>10</v>
      </c>
      <c r="F18" s="16">
        <v>2</v>
      </c>
      <c r="G18" s="19" t="str">
        <f>IF(FSLI_Other[[#This Row],[Risk]]=1,FSLI_Other[[#This Row],[Amount]],"")</f>
        <v/>
      </c>
      <c r="H18" s="20">
        <f>IF(FSLI_Other[[#This Row],[Risk]]=2,FSLI_Other[[#This Row],[Amount]],"")</f>
        <v>90</v>
      </c>
      <c r="I18" t="str">
        <f>IF(FSLI_Other[[#This Row],[Risk]]=3,FSLI_Other[[#This Row],[Amount]],"")</f>
        <v/>
      </c>
    </row>
    <row r="19" spans="1:9" x14ac:dyDescent="0.35">
      <c r="A19" s="14"/>
      <c r="B19" s="17" t="s">
        <v>12</v>
      </c>
      <c r="C19" s="13">
        <v>88</v>
      </c>
      <c r="D19" s="13">
        <v>100</v>
      </c>
      <c r="E19" s="13">
        <v>10</v>
      </c>
      <c r="F19" s="13">
        <v>2</v>
      </c>
      <c r="G19" s="22" t="str">
        <f>IF(FSLI_Other[[#This Row],[Risk]]=1,FSLI_Other[[#This Row],[Amount]],"")</f>
        <v/>
      </c>
      <c r="H19" s="24">
        <f>IF(FSLI_Other[[#This Row],[Risk]]=2,FSLI_Other[[#This Row],[Amount]],"")</f>
        <v>88</v>
      </c>
      <c r="I19" t="str">
        <f>IF(FSLI_Other[[#This Row],[Risk]]=3,FSLI_Other[[#This Row],[Amount]],"")</f>
        <v/>
      </c>
    </row>
    <row r="20" spans="1:9" x14ac:dyDescent="0.35">
      <c r="A20" s="14"/>
      <c r="B20" s="15" t="s">
        <v>32</v>
      </c>
      <c r="C20" s="16">
        <v>77</v>
      </c>
      <c r="D20" s="16">
        <v>100</v>
      </c>
      <c r="E20" s="16">
        <v>10</v>
      </c>
      <c r="F20" s="16">
        <v>2</v>
      </c>
      <c r="G20" s="19" t="str">
        <f>IF(FSLI_Other[[#This Row],[Risk]]=1,FSLI_Other[[#This Row],[Amount]],"")</f>
        <v/>
      </c>
      <c r="H20" s="20">
        <f>IF(FSLI_Other[[#This Row],[Risk]]=2,FSLI_Other[[#This Row],[Amount]],"")</f>
        <v>77</v>
      </c>
      <c r="I20" t="str">
        <f>IF(FSLI_Other[[#This Row],[Risk]]=3,FSLI_Other[[#This Row],[Amount]],"")</f>
        <v/>
      </c>
    </row>
    <row r="21" spans="1:9" x14ac:dyDescent="0.35">
      <c r="A21" s="14"/>
      <c r="B21" s="17" t="s">
        <v>33</v>
      </c>
      <c r="C21" s="13">
        <v>75</v>
      </c>
      <c r="D21" s="13">
        <v>100</v>
      </c>
      <c r="E21" s="13">
        <v>10</v>
      </c>
      <c r="F21" s="13">
        <v>2</v>
      </c>
      <c r="G21" s="37" t="str">
        <f>IF(FSLI_Other[[#This Row],[Risk]]=1,FSLI_Other[[#This Row],[Amount]],"")</f>
        <v/>
      </c>
      <c r="H21" s="38">
        <f>IF(FSLI_Other[[#This Row],[Risk]]=2,FSLI_Other[[#This Row],[Amount]],"")</f>
        <v>75</v>
      </c>
      <c r="I21" s="1" t="str">
        <f>IF(FSLI_Other[[#This Row],[Risk]]=3,FSLI_Other[[#This Row],[Amount]],"")</f>
        <v/>
      </c>
    </row>
  </sheetData>
  <mergeCells count="1">
    <mergeCell ref="B1:D1"/>
  </mergeCells>
  <dataValidations count="2">
    <dataValidation type="list" allowBlank="1" showInputMessage="1" showErrorMessage="1" sqref="F16:F21">
      <formula1>"1,2"</formula1>
    </dataValidation>
    <dataValidation type="list" showErrorMessage="1" sqref="B1">
      <formula1>SecurityLabel</formula1>
    </dataValidation>
  </dataValidations>
  <hyperlinks>
    <hyperlink ref="D2" location="TOC!A1" display="TOC"/>
  </hyperlinks>
  <pageMargins left="0.70866141732283472" right="0.70866141732283472" top="0.74803149606299213" bottom="0.74803149606299213" header="0.31496062992125984" footer="0.31496062992125984"/>
  <pageSetup orientation="portrait" r:id="rId1"/>
  <headerFooter>
    <oddFooter xml:space="preserve">&amp;L&amp;"Arial,Regular"&amp;8Data Visualization Tool—RAC–Plan and RAC–Results Step 1
Dec-2020
Template Owner: Audit Services
</oddFooter>
    <firstFooter>&amp;L&amp;"Arial,Regular"&amp;8Data Visualiation Tool—RAC–Plan and RAC–Results—Step 1
Sep-2016
Template owner: Audit Services</first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0"/>
  <sheetViews>
    <sheetView showGridLines="0" zoomScaleNormal="100" zoomScalePageLayoutView="55" workbookViewId="0">
      <selection activeCell="B1" sqref="B1:C1"/>
    </sheetView>
  </sheetViews>
  <sheetFormatPr defaultColWidth="22" defaultRowHeight="14.5" x14ac:dyDescent="0.35"/>
  <sheetData>
    <row r="1" spans="1:7" x14ac:dyDescent="0.35">
      <c r="B1" s="49" t="s">
        <v>82</v>
      </c>
      <c r="C1" s="50"/>
    </row>
    <row r="2" spans="1:7" x14ac:dyDescent="0.35">
      <c r="B2" s="2" t="s">
        <v>46</v>
      </c>
      <c r="D2" s="4" t="s">
        <v>47</v>
      </c>
    </row>
    <row r="4" spans="1:7" x14ac:dyDescent="0.35">
      <c r="B4" s="3" t="s">
        <v>13</v>
      </c>
      <c r="C4" s="5"/>
      <c r="D4" s="5"/>
      <c r="E4" s="5"/>
      <c r="F4" s="5"/>
      <c r="G4" s="5"/>
    </row>
    <row r="5" spans="1:7" x14ac:dyDescent="0.35">
      <c r="B5" t="s">
        <v>68</v>
      </c>
    </row>
    <row r="7" spans="1:7" x14ac:dyDescent="0.35">
      <c r="B7" s="3" t="s">
        <v>4</v>
      </c>
      <c r="C7" s="5"/>
      <c r="D7" s="5"/>
      <c r="E7" s="5"/>
      <c r="F7" s="5"/>
      <c r="G7" s="5"/>
    </row>
    <row r="8" spans="1:7" x14ac:dyDescent="0.35">
      <c r="B8" t="s">
        <v>69</v>
      </c>
    </row>
    <row r="9" spans="1:7" x14ac:dyDescent="0.35">
      <c r="B9" t="s">
        <v>53</v>
      </c>
    </row>
    <row r="10" spans="1:7" x14ac:dyDescent="0.35">
      <c r="B10" t="s">
        <v>55</v>
      </c>
    </row>
    <row r="11" spans="1:7" x14ac:dyDescent="0.35">
      <c r="B11" t="s">
        <v>54</v>
      </c>
    </row>
    <row r="12" spans="1:7" x14ac:dyDescent="0.35">
      <c r="B12" t="s">
        <v>56</v>
      </c>
    </row>
    <row r="13" spans="1:7" x14ac:dyDescent="0.35">
      <c r="B13" s="13"/>
      <c r="C13" s="13"/>
      <c r="D13" s="13"/>
      <c r="E13" s="13"/>
      <c r="F13" s="13"/>
    </row>
    <row r="14" spans="1:7" x14ac:dyDescent="0.35">
      <c r="A14" s="14"/>
      <c r="B14" s="32" t="s">
        <v>3</v>
      </c>
      <c r="C14" s="30" t="s">
        <v>90</v>
      </c>
      <c r="D14" s="30" t="s">
        <v>91</v>
      </c>
      <c r="E14" s="30" t="s">
        <v>5</v>
      </c>
      <c r="F14" s="31" t="s">
        <v>92</v>
      </c>
    </row>
    <row r="15" spans="1:7" x14ac:dyDescent="0.35">
      <c r="A15" s="14"/>
      <c r="B15" s="15" t="s">
        <v>6</v>
      </c>
      <c r="C15" s="44">
        <v>0.1</v>
      </c>
      <c r="D15" s="44">
        <v>0.3</v>
      </c>
      <c r="E15" s="44">
        <v>0.7</v>
      </c>
      <c r="F15" s="23">
        <v>1</v>
      </c>
    </row>
    <row r="16" spans="1:7" x14ac:dyDescent="0.35">
      <c r="A16" s="14"/>
      <c r="B16" s="17" t="s">
        <v>8</v>
      </c>
      <c r="C16" s="43">
        <v>1</v>
      </c>
      <c r="D16" s="13"/>
      <c r="E16" s="13"/>
      <c r="F16" s="21">
        <v>3</v>
      </c>
    </row>
    <row r="17" spans="1:6" x14ac:dyDescent="0.35">
      <c r="A17" s="14"/>
      <c r="B17" s="15" t="s">
        <v>50</v>
      </c>
      <c r="C17" s="44"/>
      <c r="D17" s="44">
        <v>1</v>
      </c>
      <c r="E17" s="16"/>
      <c r="F17" s="23">
        <v>4</v>
      </c>
    </row>
    <row r="18" spans="1:6" x14ac:dyDescent="0.35">
      <c r="A18" s="14"/>
      <c r="B18" s="17" t="s">
        <v>51</v>
      </c>
      <c r="C18" s="43">
        <v>0.33</v>
      </c>
      <c r="D18" s="43">
        <v>0.33</v>
      </c>
      <c r="E18" s="43">
        <v>0.34</v>
      </c>
      <c r="F18" s="21">
        <v>5</v>
      </c>
    </row>
    <row r="19" spans="1:6" x14ac:dyDescent="0.35">
      <c r="A19" s="14"/>
      <c r="B19" s="15" t="s">
        <v>52</v>
      </c>
      <c r="C19" s="44">
        <v>0.25</v>
      </c>
      <c r="D19" s="44">
        <v>0.5</v>
      </c>
      <c r="E19" s="44">
        <v>0.25</v>
      </c>
      <c r="F19" s="23">
        <v>6</v>
      </c>
    </row>
    <row r="20" spans="1:6" x14ac:dyDescent="0.35">
      <c r="A20" s="14"/>
      <c r="B20" s="13" t="s">
        <v>7</v>
      </c>
      <c r="C20" s="43">
        <v>0.5</v>
      </c>
      <c r="D20" s="43">
        <v>0.5</v>
      </c>
      <c r="E20" s="43">
        <v>0.1</v>
      </c>
      <c r="F20" s="21">
        <v>7</v>
      </c>
    </row>
  </sheetData>
  <mergeCells count="1">
    <mergeCell ref="B1:C1"/>
  </mergeCells>
  <dataValidations count="1">
    <dataValidation type="list" showErrorMessage="1" sqref="B1">
      <formula1>SecurityLabel</formula1>
    </dataValidation>
  </dataValidations>
  <hyperlinks>
    <hyperlink ref="D2" location="TOC!A1" display="TOC"/>
  </hyperlinks>
  <pageMargins left="0.70866141732283472" right="0.70866141732283472" top="0.74803149606299213" bottom="0.74803149606299213" header="0.31496062992125984" footer="0.31496062992125984"/>
  <pageSetup orientation="portrait" r:id="rId1"/>
  <headerFooter>
    <oddFooter xml:space="preserve">&amp;L&amp;"Arial,Regular"&amp;8Data Visualization Tool—RAC–Plan and RAC–Results Step 1
Dec-2020
Template Owner: Audit Services
</oddFooter>
    <firstFooter>&amp;L&amp;"Arial,Regular"&amp;8Data Visualiation Tool—RAC–Plan and RAC–Results—Step 1
Sep-2016
Template owner: Audit Services</first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Formulas="1" showGridLines="0" zoomScaleNormal="100" workbookViewId="0">
      <selection activeCell="B1" sqref="B1"/>
    </sheetView>
  </sheetViews>
  <sheetFormatPr defaultColWidth="8.81640625" defaultRowHeight="14.5" x14ac:dyDescent="0.35"/>
  <cols>
    <col min="2" max="2" width="20.7265625" customWidth="1"/>
    <col min="3" max="3" width="10.1796875" bestFit="1" customWidth="1"/>
    <col min="4" max="4" width="13.54296875" customWidth="1"/>
    <col min="5" max="5" width="17.1796875" bestFit="1" customWidth="1"/>
    <col min="6" max="6" width="6.54296875" bestFit="1" customWidth="1"/>
    <col min="7" max="7" width="12.54296875" customWidth="1"/>
  </cols>
  <sheetData>
    <row r="1" spans="1:7" x14ac:dyDescent="0.35">
      <c r="B1" s="45" t="s">
        <v>82</v>
      </c>
    </row>
    <row r="2" spans="1:7" x14ac:dyDescent="0.35">
      <c r="B2" s="2" t="s">
        <v>46</v>
      </c>
      <c r="C2" s="4" t="s">
        <v>47</v>
      </c>
    </row>
    <row r="4" spans="1:7" x14ac:dyDescent="0.35">
      <c r="B4" s="3" t="s">
        <v>13</v>
      </c>
      <c r="C4" s="5"/>
      <c r="D4" s="5"/>
      <c r="E4" s="5"/>
      <c r="F4" s="5"/>
      <c r="G4" s="5"/>
    </row>
    <row r="5" spans="1:7" x14ac:dyDescent="0.35">
      <c r="B5" s="48" t="s">
        <v>95</v>
      </c>
      <c r="C5" s="48"/>
    </row>
    <row r="7" spans="1:7" x14ac:dyDescent="0.35">
      <c r="B7" s="3" t="s">
        <v>4</v>
      </c>
      <c r="C7" s="5"/>
      <c r="D7" s="5"/>
      <c r="E7" s="5"/>
      <c r="F7" s="5"/>
      <c r="G7" s="5"/>
    </row>
    <row r="8" spans="1:7" x14ac:dyDescent="0.35">
      <c r="B8" s="48" t="s">
        <v>101</v>
      </c>
      <c r="C8" s="48"/>
      <c r="D8" s="48"/>
      <c r="E8" s="48"/>
    </row>
    <row r="9" spans="1:7" x14ac:dyDescent="0.35">
      <c r="B9" s="47" t="s">
        <v>99</v>
      </c>
      <c r="C9" s="47"/>
      <c r="D9" s="47"/>
      <c r="E9" s="47"/>
    </row>
    <row r="10" spans="1:7" x14ac:dyDescent="0.35">
      <c r="B10" s="47" t="s">
        <v>100</v>
      </c>
      <c r="C10" s="47"/>
      <c r="D10" s="47"/>
    </row>
    <row r="11" spans="1:7" x14ac:dyDescent="0.35">
      <c r="B11" s="47" t="s">
        <v>54</v>
      </c>
      <c r="C11" s="47"/>
      <c r="D11" s="47"/>
      <c r="E11" s="47"/>
    </row>
    <row r="12" spans="1:7" x14ac:dyDescent="0.35">
      <c r="B12" s="47" t="s">
        <v>56</v>
      </c>
      <c r="C12" s="47"/>
      <c r="D12" s="47"/>
      <c r="E12" s="47"/>
    </row>
    <row r="13" spans="1:7" x14ac:dyDescent="0.35">
      <c r="A13" s="13"/>
      <c r="B13" s="13"/>
      <c r="C13" s="13"/>
      <c r="D13" s="13"/>
      <c r="E13" s="13"/>
      <c r="F13" s="13"/>
    </row>
    <row r="14" spans="1:7" x14ac:dyDescent="0.35">
      <c r="A14" s="14"/>
      <c r="B14" s="32" t="s">
        <v>1</v>
      </c>
      <c r="C14" s="30" t="s">
        <v>96</v>
      </c>
      <c r="D14" s="34" t="s">
        <v>2</v>
      </c>
    </row>
    <row r="15" spans="1:7" x14ac:dyDescent="0.35">
      <c r="A15" s="14"/>
      <c r="B15" s="15" t="s">
        <v>98</v>
      </c>
      <c r="C15" s="16">
        <v>2021</v>
      </c>
      <c r="D15" s="16">
        <v>5.7</v>
      </c>
    </row>
    <row r="16" spans="1:7" x14ac:dyDescent="0.35">
      <c r="A16" s="14"/>
      <c r="B16" s="17" t="s">
        <v>97</v>
      </c>
      <c r="C16" s="13">
        <v>2020</v>
      </c>
      <c r="D16" s="22">
        <v>5.7</v>
      </c>
    </row>
  </sheetData>
  <mergeCells count="6">
    <mergeCell ref="B8:E8"/>
    <mergeCell ref="B9:E9"/>
    <mergeCell ref="B11:E11"/>
    <mergeCell ref="B12:E12"/>
    <mergeCell ref="B5:C5"/>
    <mergeCell ref="B10:D10"/>
  </mergeCells>
  <dataValidations count="1">
    <dataValidation type="list" showErrorMessage="1" sqref="B1">
      <formula1>SecurityLabel</formula1>
    </dataValidation>
  </dataValidations>
  <hyperlinks>
    <hyperlink ref="C2" location="TOC!A1" display="TOC"/>
  </hyperlinks>
  <pageMargins left="0.70866141732283472" right="0.70866141732283472" top="0.74803149606299213" bottom="0.74803149606299213" header="0.31496062992125984" footer="0.31496062992125984"/>
  <pageSetup orientation="portrait" r:id="rId1"/>
  <headerFooter>
    <oddFooter xml:space="preserve">&amp;L&amp;"Arial,Regular"&amp;8Data Visualization Tool—RAC–Plan and RAC–Results Step 1
Dec-2020
Template Owner: Audit Services
</oddFooter>
    <firstFooter>&amp;L&amp;"Arial,Regular"&amp;8Data Visualiation Tool—RAC–Plan and RAC–Results—Step 1
Sep-2016
Template owner: Audit Services</firstFooter>
  </headerFooter>
  <colBreaks count="1" manualBreakCount="1">
    <brk id="4"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TOC</vt:lpstr>
      <vt:lpstr>FSLI_Significant Risk_Only</vt:lpstr>
      <vt:lpstr>FSLI_Assets</vt:lpstr>
      <vt:lpstr>FSLI_Liabilities</vt:lpstr>
      <vt:lpstr>FSLI_Revenue</vt:lpstr>
      <vt:lpstr>FSLI_Expenses</vt:lpstr>
      <vt:lpstr>FSLI_Other</vt:lpstr>
      <vt:lpstr>Source of Audit Evidence</vt:lpstr>
      <vt:lpstr>Materiality</vt:lpstr>
      <vt:lpstr>SecurityLabel</vt:lpstr>
      <vt:lpstr>SecurityLabel</vt:lpstr>
    </vt:vector>
  </TitlesOfParts>
  <Company>OAG-BVG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Visualization Tool—RAC–Plan and RAC–Results Step 1</dc:title>
  <dc:subject>Data Visualization Tool—RAC–Plan and RAC–Results Step 1</dc:subject>
  <dc:creator>OAG-BVG</dc:creator>
  <cp:keywords/>
  <cp:lastModifiedBy>Martin, Anne-Marie</cp:lastModifiedBy>
  <cp:lastPrinted>2020-12-09T18:19:52Z</cp:lastPrinted>
  <dcterms:created xsi:type="dcterms:W3CDTF">2016-06-24T14:13:05Z</dcterms:created>
  <dcterms:modified xsi:type="dcterms:W3CDTF">2020-12-09T18:38:17Z</dcterms:modified>
  <cp:category>Template</cp:category>
  <cp:contentStatus>16145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